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40" windowWidth="19420" windowHeight="9540" activeTab="2"/>
  </bookViews>
  <sheets>
    <sheet name="414&amp;4.4.1" sheetId="1" r:id="rId1"/>
    <sheet name="summary414" sheetId="2" r:id="rId2"/>
    <sheet name="summary441" sheetId="4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P13" i="4" l="1"/>
  <c r="G4" i="4" l="1"/>
  <c r="F4" i="4"/>
  <c r="F6" i="4" s="1"/>
  <c r="E4" i="4"/>
  <c r="E6" i="4" s="1"/>
  <c r="D4" i="4"/>
  <c r="D6" i="4" s="1"/>
  <c r="C4" i="4"/>
  <c r="C6" i="4"/>
  <c r="G5" i="4"/>
  <c r="F5" i="4"/>
  <c r="E5" i="4"/>
  <c r="D5" i="4"/>
  <c r="C5" i="4"/>
  <c r="G6" i="4" l="1"/>
  <c r="H6" i="4"/>
  <c r="G5" i="2"/>
  <c r="F5" i="2"/>
  <c r="E5" i="2"/>
  <c r="D5" i="2"/>
  <c r="C5" i="2"/>
  <c r="G4" i="2"/>
  <c r="G6" i="2" s="1"/>
  <c r="F4" i="2"/>
  <c r="F6" i="2" s="1"/>
  <c r="E4" i="2"/>
  <c r="E6" i="2" s="1"/>
  <c r="D4" i="2"/>
  <c r="D6" i="2" s="1"/>
  <c r="C4" i="2"/>
  <c r="C6" i="2" s="1"/>
  <c r="H6" i="2" s="1"/>
</calcChain>
</file>

<file path=xl/sharedStrings.xml><?xml version="1.0" encoding="utf-8"?>
<sst xmlns="http://schemas.openxmlformats.org/spreadsheetml/2006/main" count="32" uniqueCount="25">
  <si>
    <t>Year</t>
  </si>
  <si>
    <t>Budget allocated for infrastructure augmentation</t>
  </si>
  <si>
    <t xml:space="preserve"> Expenditure for infrastructure augmentation</t>
  </si>
  <si>
    <t xml:space="preserve">Total expenditure excluding Salary </t>
  </si>
  <si>
    <t xml:space="preserve">Expenditure on maintenace of academic facilities (excluding salary for human resources) </t>
  </si>
  <si>
    <t xml:space="preserve">Expenditure on maintenance of physical facilities (excluding salary for human resources) </t>
  </si>
  <si>
    <t>2015-16</t>
  </si>
  <si>
    <t>2016-17</t>
  </si>
  <si>
    <t>2017-18</t>
  </si>
  <si>
    <t>2018-19</t>
  </si>
  <si>
    <t>2019-20</t>
  </si>
  <si>
    <t xml:space="preserve">4.1.4 Average percentage of expenditure, excluding salary for infrastructure augmentation during last five years (INR in Lakhs)  (10) 
</t>
  </si>
  <si>
    <t>15-16</t>
  </si>
  <si>
    <t>16-17</t>
  </si>
  <si>
    <t>17-18</t>
  </si>
  <si>
    <t>18-19</t>
  </si>
  <si>
    <t>19-20</t>
  </si>
  <si>
    <t>Average percentage of expenditure, excluding salary for infrastructure augmentation during last five years</t>
  </si>
  <si>
    <t>Avg. % for last five years</t>
  </si>
  <si>
    <t xml:space="preserve"> Expenditure for infrastructure augmentation (INR in Lakhs)</t>
  </si>
  <si>
    <t>Total expenditure excluding Salary (INR in Lakhs)</t>
  </si>
  <si>
    <t>Average percentage of expenditure incurred on maintenance of infrastructure (physical and academic support facilities) excluding salary component during the last five years(INR in Lakhs)</t>
  </si>
  <si>
    <t>% expenditure, excluding salary on infrastructure augmentation</t>
  </si>
  <si>
    <t xml:space="preserve"> Expenditure on maintenance of infrastructure(INR in Lakhs)</t>
  </si>
  <si>
    <t>% Expenditure, excluding salary on Maintenance of Infrastructure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</si>
</sst>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Book Antiqua"/>
      <family val="1"/>
    </font>
    <font>
      <sz val="12"/>
      <color theme="1"/>
      <name val="Book Antiqua"/>
      <family val="1"/>
    </font>
    <font>
      <sz val="12"/>
      <color rgb="FF002060"/>
      <name val="Book Antiqua"/>
      <family val="1"/>
    </font>
    <font>
      <sz val="12"/>
      <color rgb="FF00000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2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3" fillId="0" borderId="0" xfId="0" applyFont="1" applyAlignment="1"/>
    <xf numFmtId="2" fontId="3" fillId="0" borderId="2" xfId="0" applyNumberFormat="1" applyFont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0" fontId="0" fillId="0" borderId="0" xfId="0"/>
    <xf numFmtId="0" fontId="2" fillId="0" borderId="2" xfId="0" applyFont="1" applyFill="1" applyBorder="1" applyAlignment="1">
      <alignment horizontal="right" vertical="center"/>
    </xf>
    <xf numFmtId="2" fontId="3" fillId="0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2" xfId="0" applyFont="1" applyBorder="1" applyAlignment="1">
      <alignment horizontal="center" vertical="top"/>
    </xf>
    <xf numFmtId="2" fontId="0" fillId="0" borderId="2" xfId="0" applyNumberFormat="1" applyFont="1" applyBorder="1" applyAlignment="1">
      <alignment horizontal="center" vertical="top"/>
    </xf>
    <xf numFmtId="2" fontId="0" fillId="0" borderId="2" xfId="0" applyNumberFormat="1" applyBorder="1" applyAlignment="1">
      <alignment vertical="top"/>
    </xf>
    <xf numFmtId="0" fontId="0" fillId="0" borderId="2" xfId="0" applyBorder="1" applyAlignment="1">
      <alignment horizontal="center" vertical="top"/>
    </xf>
    <xf numFmtId="2" fontId="0" fillId="0" borderId="2" xfId="0" applyNumberFormat="1" applyBorder="1" applyAlignment="1">
      <alignment horizontal="center" vertical="top"/>
    </xf>
    <xf numFmtId="2" fontId="2" fillId="5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2" fontId="0" fillId="0" borderId="0" xfId="0" applyNumberFormat="1" applyAlignment="1">
      <alignment vertical="top"/>
    </xf>
    <xf numFmtId="0" fontId="0" fillId="0" borderId="1" xfId="0" applyBorder="1" applyAlignment="1">
      <alignment horizontal="left" vertical="top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100"/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summary414!$B$6</c:f>
              <c:strCache>
                <c:ptCount val="1"/>
                <c:pt idx="0">
                  <c:v>% expenditure, excluding salary on infrastructure augmentation</c:v>
                </c:pt>
              </c:strCache>
            </c:strRef>
          </c:tx>
          <c:invertIfNegative val="0"/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5"/>
              <c:spPr>
                <a:gradFill>
                  <a:gsLst>
                    <a:gs pos="0">
                      <a:schemeClr val="accent6">
                        <a:lumMod val="75000"/>
                      </a:schemeClr>
                    </a:gs>
                    <a:gs pos="76000">
                      <a:schemeClr val="accent1">
                        <a:tint val="44500"/>
                        <a:satMod val="160000"/>
                      </a:schemeClr>
                    </a:gs>
                    <a:gs pos="100000">
                      <a:schemeClr val="accent1">
                        <a:tint val="23500"/>
                        <a:satMod val="160000"/>
                      </a:schemeClr>
                    </a:gs>
                  </a:gsLst>
                  <a:lin ang="5400000" scaled="0"/>
                </a:gradFill>
              </c:spPr>
              <c:txPr>
                <a:bodyPr/>
                <a:lstStyle/>
                <a:p>
                  <a:pPr>
                    <a:defRPr sz="1200" b="1"/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summary414!$C$2:$H$3</c:f>
              <c:strCache>
                <c:ptCount val="6"/>
                <c:pt idx="0">
                  <c:v>15-16</c:v>
                </c:pt>
                <c:pt idx="1">
                  <c:v>16-17</c:v>
                </c:pt>
                <c:pt idx="2">
                  <c:v>17-18</c:v>
                </c:pt>
                <c:pt idx="3">
                  <c:v>18-19</c:v>
                </c:pt>
                <c:pt idx="4">
                  <c:v>19-20</c:v>
                </c:pt>
                <c:pt idx="5">
                  <c:v>Avg. % for last five years</c:v>
                </c:pt>
              </c:strCache>
            </c:strRef>
          </c:cat>
          <c:val>
            <c:numRef>
              <c:f>summary414!$C$6:$H$6</c:f>
              <c:numCache>
                <c:formatCode>0.00</c:formatCode>
                <c:ptCount val="6"/>
                <c:pt idx="0">
                  <c:v>27.965842801167195</c:v>
                </c:pt>
                <c:pt idx="1">
                  <c:v>11.733132685871109</c:v>
                </c:pt>
                <c:pt idx="2">
                  <c:v>19.145850247325985</c:v>
                </c:pt>
                <c:pt idx="3">
                  <c:v>20.506800295337595</c:v>
                </c:pt>
                <c:pt idx="4">
                  <c:v>16.296553384205588</c:v>
                </c:pt>
                <c:pt idx="5">
                  <c:v>19.129635882781496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62746880"/>
        <c:axId val="262748416"/>
      </c:barChart>
      <c:catAx>
        <c:axId val="262746880"/>
        <c:scaling>
          <c:orientation val="minMax"/>
        </c:scaling>
        <c:delete val="0"/>
        <c:axPos val="b"/>
        <c:majorTickMark val="out"/>
        <c:minorTickMark val="none"/>
        <c:tickLblPos val="nextTo"/>
        <c:crossAx val="262748416"/>
        <c:crosses val="autoZero"/>
        <c:auto val="1"/>
        <c:lblAlgn val="ctr"/>
        <c:lblOffset val="100"/>
        <c:noMultiLvlLbl val="0"/>
      </c:catAx>
      <c:valAx>
        <c:axId val="2627484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1.0723860589812333E-2"/>
              <c:y val="0.47328638986206018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crossAx val="2627468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Book Antiqua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3701737349855397"/>
          <c:y val="0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summary441!$B$6</c:f>
              <c:strCache>
                <c:ptCount val="1"/>
                <c:pt idx="0">
                  <c:v>% Expenditure, excluding salary on Maintenance of Infrastructure</c:v>
                </c:pt>
              </c:strCache>
            </c:strRef>
          </c:tx>
          <c:invertIfNegative val="0"/>
          <c:dPt>
            <c:idx val="5"/>
            <c:invertIfNegative val="0"/>
            <c:bubble3D val="0"/>
            <c:spPr>
              <a:gradFill>
                <a:gsLst>
                  <a:gs pos="0">
                    <a:schemeClr val="accent6">
                      <a:lumMod val="75000"/>
                    </a:schemeClr>
                  </a:gs>
                  <a:gs pos="86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dPt>
          <c:dLbls>
            <c:dLbl>
              <c:idx val="5"/>
              <c:spPr>
                <a:gradFill>
                  <a:gsLst>
                    <a:gs pos="0">
                      <a:schemeClr val="accent6">
                        <a:lumMod val="75000"/>
                      </a:schemeClr>
                    </a:gs>
                    <a:gs pos="76000">
                      <a:schemeClr val="accent1">
                        <a:tint val="44500"/>
                        <a:satMod val="160000"/>
                      </a:schemeClr>
                    </a:gs>
                    <a:gs pos="100000">
                      <a:schemeClr val="accent1">
                        <a:tint val="23500"/>
                        <a:satMod val="160000"/>
                      </a:schemeClr>
                    </a:gs>
                  </a:gsLst>
                  <a:lin ang="5400000" scaled="0"/>
                </a:gradFill>
              </c:spPr>
              <c:txPr>
                <a:bodyPr/>
                <a:lstStyle/>
                <a:p>
                  <a:pPr>
                    <a:defRPr sz="1200" b="1"/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summary441!$C$2:$H$3</c:f>
              <c:strCache>
                <c:ptCount val="6"/>
                <c:pt idx="0">
                  <c:v>15-16</c:v>
                </c:pt>
                <c:pt idx="1">
                  <c:v>16-17</c:v>
                </c:pt>
                <c:pt idx="2">
                  <c:v>17-18</c:v>
                </c:pt>
                <c:pt idx="3">
                  <c:v>18-19</c:v>
                </c:pt>
                <c:pt idx="4">
                  <c:v>19-20</c:v>
                </c:pt>
                <c:pt idx="5">
                  <c:v>Avg. % for last five years</c:v>
                </c:pt>
              </c:strCache>
            </c:strRef>
          </c:cat>
          <c:val>
            <c:numRef>
              <c:f>summary441!$C$6:$H$6</c:f>
              <c:numCache>
                <c:formatCode>0.00</c:formatCode>
                <c:ptCount val="6"/>
                <c:pt idx="0">
                  <c:v>15.182564652517575</c:v>
                </c:pt>
                <c:pt idx="1">
                  <c:v>15.635711949939401</c:v>
                </c:pt>
                <c:pt idx="2">
                  <c:v>16.727296006584151</c:v>
                </c:pt>
                <c:pt idx="3">
                  <c:v>14.141355647350187</c:v>
                </c:pt>
                <c:pt idx="4">
                  <c:v>15.432657314418654</c:v>
                </c:pt>
                <c:pt idx="5">
                  <c:v>15.423917114161995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62787072"/>
        <c:axId val="262788608"/>
      </c:barChart>
      <c:catAx>
        <c:axId val="262787072"/>
        <c:scaling>
          <c:orientation val="minMax"/>
        </c:scaling>
        <c:delete val="0"/>
        <c:axPos val="b"/>
        <c:majorTickMark val="out"/>
        <c:minorTickMark val="none"/>
        <c:tickLblPos val="nextTo"/>
        <c:crossAx val="262788608"/>
        <c:crosses val="autoZero"/>
        <c:auto val="1"/>
        <c:lblAlgn val="ctr"/>
        <c:lblOffset val="100"/>
        <c:noMultiLvlLbl val="0"/>
      </c:catAx>
      <c:valAx>
        <c:axId val="2627886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</a:t>
                </a:r>
              </a:p>
            </c:rich>
          </c:tx>
          <c:layout>
            <c:manualLayout>
              <c:xMode val="edge"/>
              <c:yMode val="edge"/>
              <c:x val="1.0723860589812333E-2"/>
              <c:y val="0.4428086559110180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crossAx val="2627870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Book Antiqua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2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7</xdr:col>
      <xdr:colOff>85725</xdr:colOff>
      <xdr:row>12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305050"/>
          <a:ext cx="4152900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16</xdr:row>
      <xdr:rowOff>0</xdr:rowOff>
    </xdr:from>
    <xdr:to>
      <xdr:col>5</xdr:col>
      <xdr:colOff>247650</xdr:colOff>
      <xdr:row>18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505200"/>
          <a:ext cx="309562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31750</xdr:colOff>
      <xdr:row>1</xdr:row>
      <xdr:rowOff>257175</xdr:rowOff>
    </xdr:from>
    <xdr:to>
      <xdr:col>16</xdr:col>
      <xdr:colOff>279400</xdr:colOff>
      <xdr:row>6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5</xdr:col>
      <xdr:colOff>247650</xdr:colOff>
      <xdr:row>18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350" y="4432300"/>
          <a:ext cx="4762500" cy="546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31750</xdr:colOff>
      <xdr:row>1</xdr:row>
      <xdr:rowOff>206375</xdr:rowOff>
    </xdr:from>
    <xdr:to>
      <xdr:col>16</xdr:col>
      <xdr:colOff>279400</xdr:colOff>
      <xdr:row>6</xdr:row>
      <xdr:rowOff>101600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10</xdr:row>
      <xdr:rowOff>0</xdr:rowOff>
    </xdr:from>
    <xdr:to>
      <xdr:col>4</xdr:col>
      <xdr:colOff>603250</xdr:colOff>
      <xdr:row>13</xdr:row>
      <xdr:rowOff>190500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350" y="3359150"/>
          <a:ext cx="4381500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activeCell="I8" sqref="I8"/>
    </sheetView>
  </sheetViews>
  <sheetFormatPr defaultRowHeight="14.5" x14ac:dyDescent="0.35"/>
  <cols>
    <col min="1" max="1" width="8.7265625" style="12"/>
    <col min="2" max="2" width="16.26953125" style="12" customWidth="1"/>
    <col min="3" max="3" width="14.81640625" style="12" customWidth="1"/>
    <col min="4" max="4" width="14.54296875" style="12" customWidth="1"/>
    <col min="5" max="5" width="23" style="12" customWidth="1"/>
    <col min="6" max="6" width="21.54296875" style="12" customWidth="1"/>
    <col min="7" max="7" width="8.7265625" style="12"/>
    <col min="8" max="8" width="11.36328125" style="12" bestFit="1" customWidth="1"/>
    <col min="9" max="16384" width="8.7265625" style="12"/>
  </cols>
  <sheetData>
    <row r="1" spans="1:14" ht="78.75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H1" s="22" t="s">
        <v>11</v>
      </c>
      <c r="I1" s="22"/>
      <c r="J1" s="22"/>
      <c r="K1" s="22"/>
      <c r="L1" s="22"/>
      <c r="M1" s="22"/>
      <c r="N1" s="22"/>
    </row>
    <row r="2" spans="1:14" ht="24" customHeight="1" x14ac:dyDescent="0.35">
      <c r="A2" s="13" t="s">
        <v>6</v>
      </c>
      <c r="B2" s="14">
        <v>20300000</v>
      </c>
      <c r="C2" s="14">
        <v>16895145</v>
      </c>
      <c r="D2" s="15">
        <v>60413502</v>
      </c>
      <c r="E2" s="14">
        <v>2800726</v>
      </c>
      <c r="F2" s="14">
        <v>6371593</v>
      </c>
      <c r="H2" s="21"/>
    </row>
    <row r="3" spans="1:14" ht="24" customHeight="1" x14ac:dyDescent="0.35">
      <c r="A3" s="16" t="s">
        <v>7</v>
      </c>
      <c r="B3" s="17">
        <v>18900000</v>
      </c>
      <c r="C3" s="17">
        <v>7835520</v>
      </c>
      <c r="D3" s="15">
        <v>66781142</v>
      </c>
      <c r="E3" s="17">
        <v>2469413</v>
      </c>
      <c r="F3" s="17">
        <v>7972294</v>
      </c>
    </row>
    <row r="4" spans="1:14" ht="24" customHeight="1" x14ac:dyDescent="0.35">
      <c r="A4" s="16" t="s">
        <v>8</v>
      </c>
      <c r="B4" s="17">
        <v>21000000</v>
      </c>
      <c r="C4" s="17">
        <v>15372162</v>
      </c>
      <c r="D4" s="15">
        <v>80289785</v>
      </c>
      <c r="E4" s="17">
        <v>1738798</v>
      </c>
      <c r="F4" s="17">
        <v>11691512</v>
      </c>
    </row>
    <row r="5" spans="1:14" ht="24" customHeight="1" x14ac:dyDescent="0.35">
      <c r="A5" s="16" t="s">
        <v>9</v>
      </c>
      <c r="B5" s="17">
        <v>24150000</v>
      </c>
      <c r="C5" s="17">
        <v>19225195</v>
      </c>
      <c r="D5" s="15">
        <v>93750340</v>
      </c>
      <c r="E5" s="17">
        <v>2243734</v>
      </c>
      <c r="F5" s="17">
        <v>11013835</v>
      </c>
    </row>
    <row r="6" spans="1:14" ht="24" customHeight="1" x14ac:dyDescent="0.35">
      <c r="A6" s="16" t="s">
        <v>10</v>
      </c>
      <c r="B6" s="17">
        <v>19950000</v>
      </c>
      <c r="C6" s="17">
        <v>14787487</v>
      </c>
      <c r="D6" s="15">
        <v>90739966</v>
      </c>
      <c r="E6" s="17">
        <v>1554919</v>
      </c>
      <c r="F6" s="17">
        <v>12448669</v>
      </c>
    </row>
  </sheetData>
  <mergeCells count="1">
    <mergeCell ref="H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0"/>
  <sheetViews>
    <sheetView topLeftCell="B1" workbookViewId="0">
      <selection activeCell="I11" sqref="I11"/>
    </sheetView>
  </sheetViews>
  <sheetFormatPr defaultColWidth="9.1796875" defaultRowHeight="15.5" x14ac:dyDescent="0.35"/>
  <cols>
    <col min="1" max="1" width="9.1796875" style="3"/>
    <col min="2" max="2" width="33" style="3" customWidth="1"/>
    <col min="3" max="7" width="10.54296875" style="3" customWidth="1"/>
    <col min="8" max="16384" width="9.1796875" style="3"/>
  </cols>
  <sheetData>
    <row r="2" spans="2:12" ht="33" customHeight="1" x14ac:dyDescent="0.35">
      <c r="B2" s="26" t="s">
        <v>17</v>
      </c>
      <c r="C2" s="26"/>
      <c r="D2" s="26"/>
      <c r="E2" s="26"/>
      <c r="F2" s="26"/>
      <c r="G2" s="26"/>
      <c r="H2" s="26"/>
    </row>
    <row r="3" spans="2:12" ht="27" customHeight="1" x14ac:dyDescent="0.35">
      <c r="B3" s="7"/>
      <c r="C3" s="9" t="s">
        <v>12</v>
      </c>
      <c r="D3" s="9" t="s">
        <v>13</v>
      </c>
      <c r="E3" s="9" t="s">
        <v>14</v>
      </c>
      <c r="F3" s="9" t="s">
        <v>15</v>
      </c>
      <c r="G3" s="9" t="s">
        <v>16</v>
      </c>
      <c r="H3" s="23" t="s">
        <v>18</v>
      </c>
    </row>
    <row r="4" spans="2:12" ht="39.75" customHeight="1" x14ac:dyDescent="0.35">
      <c r="B4" s="10" t="s">
        <v>19</v>
      </c>
      <c r="C4" s="8">
        <f>'414&amp;4.4.1'!C2/100000</f>
        <v>168.95144999999999</v>
      </c>
      <c r="D4" s="8">
        <f>'414&amp;4.4.1'!C3/100000</f>
        <v>78.355199999999996</v>
      </c>
      <c r="E4" s="8">
        <f>'414&amp;4.4.1'!C4/100000</f>
        <v>153.72162</v>
      </c>
      <c r="F4" s="8">
        <f>'414&amp;4.4.1'!C5/100000</f>
        <v>192.25194999999999</v>
      </c>
      <c r="G4" s="8">
        <f>'414&amp;4.4.1'!C6/100000</f>
        <v>147.87486999999999</v>
      </c>
      <c r="H4" s="24"/>
    </row>
    <row r="5" spans="2:12" ht="39.75" customHeight="1" x14ac:dyDescent="0.35">
      <c r="B5" s="10" t="s">
        <v>20</v>
      </c>
      <c r="C5" s="4">
        <f>'414&amp;4.4.1'!D2/100000</f>
        <v>604.13502000000005</v>
      </c>
      <c r="D5" s="4">
        <f>'414&amp;4.4.1'!D3/100000</f>
        <v>667.81142</v>
      </c>
      <c r="E5" s="4">
        <f>'414&amp;4.4.1'!D4/100000</f>
        <v>802.89784999999995</v>
      </c>
      <c r="F5" s="4">
        <f>'414&amp;4.4.1'!D5/100000</f>
        <v>937.50340000000006</v>
      </c>
      <c r="G5" s="4">
        <f>'414&amp;4.4.1'!D6/100000</f>
        <v>907.39966000000004</v>
      </c>
      <c r="H5" s="25"/>
    </row>
    <row r="6" spans="2:12" ht="39.75" customHeight="1" x14ac:dyDescent="0.35">
      <c r="B6" s="11" t="s">
        <v>22</v>
      </c>
      <c r="C6" s="5">
        <f>C4*100/C5</f>
        <v>27.965842801167195</v>
      </c>
      <c r="D6" s="5">
        <f t="shared" ref="D6:G6" si="0">D4*100/D5</f>
        <v>11.733132685871109</v>
      </c>
      <c r="E6" s="5">
        <f t="shared" si="0"/>
        <v>19.145850247325985</v>
      </c>
      <c r="F6" s="5">
        <f t="shared" si="0"/>
        <v>20.506800295337595</v>
      </c>
      <c r="G6" s="5">
        <f t="shared" si="0"/>
        <v>16.296553384205588</v>
      </c>
      <c r="H6" s="18">
        <f>AVERAGE(C6:G6)</f>
        <v>19.129635882781496</v>
      </c>
    </row>
    <row r="11" spans="2:12" ht="15.75" x14ac:dyDescent="0.25">
      <c r="B11"/>
    </row>
    <row r="16" spans="2:12" ht="15.75" x14ac:dyDescent="0.25">
      <c r="L16" s="6"/>
    </row>
    <row r="17" spans="2:12" x14ac:dyDescent="0.35">
      <c r="B17"/>
      <c r="L17" s="6"/>
    </row>
    <row r="18" spans="2:12" x14ac:dyDescent="0.35">
      <c r="L18" s="6"/>
    </row>
    <row r="19" spans="2:12" x14ac:dyDescent="0.35">
      <c r="L19" s="6"/>
    </row>
    <row r="20" spans="2:12" x14ac:dyDescent="0.35">
      <c r="L20" s="6"/>
    </row>
  </sheetData>
  <mergeCells count="2">
    <mergeCell ref="H3:H5"/>
    <mergeCell ref="B2:H2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0"/>
  <sheetViews>
    <sheetView tabSelected="1" zoomScale="90" zoomScaleNormal="90" workbookViewId="0">
      <selection activeCell="P13" sqref="P13"/>
    </sheetView>
  </sheetViews>
  <sheetFormatPr defaultColWidth="9.1796875" defaultRowHeight="15.5" x14ac:dyDescent="0.35"/>
  <cols>
    <col min="1" max="1" width="9.1796875" style="3"/>
    <col min="2" max="2" width="33" style="3" customWidth="1"/>
    <col min="3" max="7" width="10.54296875" style="3" customWidth="1"/>
    <col min="8" max="16384" width="9.1796875" style="3"/>
  </cols>
  <sheetData>
    <row r="2" spans="2:16" ht="51" customHeight="1" x14ac:dyDescent="0.35">
      <c r="B2" s="26" t="s">
        <v>21</v>
      </c>
      <c r="C2" s="26"/>
      <c r="D2" s="26"/>
      <c r="E2" s="26"/>
      <c r="F2" s="26"/>
      <c r="G2" s="26"/>
      <c r="H2" s="26"/>
    </row>
    <row r="3" spans="2:16" ht="27" customHeight="1" x14ac:dyDescent="0.35">
      <c r="B3" s="7"/>
      <c r="C3" s="9" t="s">
        <v>12</v>
      </c>
      <c r="D3" s="9" t="s">
        <v>13</v>
      </c>
      <c r="E3" s="9" t="s">
        <v>14</v>
      </c>
      <c r="F3" s="9" t="s">
        <v>15</v>
      </c>
      <c r="G3" s="9" t="s">
        <v>16</v>
      </c>
      <c r="H3" s="23" t="s">
        <v>18</v>
      </c>
    </row>
    <row r="4" spans="2:16" ht="39.75" customHeight="1" x14ac:dyDescent="0.35">
      <c r="B4" s="19" t="s">
        <v>23</v>
      </c>
      <c r="C4" s="8">
        <f>('414&amp;4.4.1'!E2+'414&amp;4.4.1'!F2)/100000</f>
        <v>91.723190000000002</v>
      </c>
      <c r="D4" s="8">
        <f>('414&amp;4.4.1'!E3+'414&amp;4.4.1'!F3)/100000</f>
        <v>104.41707</v>
      </c>
      <c r="E4" s="8">
        <f>('414&amp;4.4.1'!E4+'414&amp;4.4.1'!F4)/100000</f>
        <v>134.3031</v>
      </c>
      <c r="F4" s="8">
        <f>('414&amp;4.4.1'!E5+'414&amp;4.4.1'!F5)/100000</f>
        <v>132.57569000000001</v>
      </c>
      <c r="G4" s="8">
        <f>('414&amp;4.4.1'!E6+'414&amp;4.4.1'!F6)/100000</f>
        <v>140.03587999999999</v>
      </c>
      <c r="H4" s="24"/>
    </row>
    <row r="5" spans="2:16" ht="39.75" customHeight="1" x14ac:dyDescent="0.35">
      <c r="B5" s="19" t="s">
        <v>20</v>
      </c>
      <c r="C5" s="4">
        <f>'414&amp;4.4.1'!D2/100000</f>
        <v>604.13502000000005</v>
      </c>
      <c r="D5" s="4">
        <f>'414&amp;4.4.1'!D3/100000</f>
        <v>667.81142</v>
      </c>
      <c r="E5" s="4">
        <f>'414&amp;4.4.1'!D4/100000</f>
        <v>802.89784999999995</v>
      </c>
      <c r="F5" s="4">
        <f>'414&amp;4.4.1'!D5/100000</f>
        <v>937.50340000000006</v>
      </c>
      <c r="G5" s="4">
        <f>'414&amp;4.4.1'!D6/100000</f>
        <v>907.39966000000004</v>
      </c>
      <c r="H5" s="25"/>
    </row>
    <row r="6" spans="2:16" ht="48" customHeight="1" x14ac:dyDescent="0.35">
      <c r="B6" s="20" t="s">
        <v>24</v>
      </c>
      <c r="C6" s="5">
        <f>C4*100/C5</f>
        <v>15.182564652517575</v>
      </c>
      <c r="D6" s="5">
        <f t="shared" ref="D6:G6" si="0">D4*100/D5</f>
        <v>15.635711949939401</v>
      </c>
      <c r="E6" s="5">
        <f t="shared" si="0"/>
        <v>16.727296006584151</v>
      </c>
      <c r="F6" s="5">
        <f t="shared" si="0"/>
        <v>14.141355647350187</v>
      </c>
      <c r="G6" s="5">
        <f t="shared" si="0"/>
        <v>15.432657314418654</v>
      </c>
      <c r="H6" s="18">
        <f>AVERAGE(C6:G6)</f>
        <v>15.423917114161995</v>
      </c>
    </row>
    <row r="11" spans="2:16" ht="15.75" customHeight="1" x14ac:dyDescent="0.35">
      <c r="B11"/>
    </row>
    <row r="13" spans="2:16" ht="16" thickBot="1" x14ac:dyDescent="0.4">
      <c r="K13" s="27">
        <v>604.14</v>
      </c>
      <c r="L13" s="27">
        <v>667.81</v>
      </c>
      <c r="M13" s="27">
        <v>802.9</v>
      </c>
      <c r="N13" s="27">
        <v>937.5</v>
      </c>
      <c r="O13" s="27">
        <v>907.4</v>
      </c>
      <c r="P13" s="3">
        <f>AVERAGE(K13:O13)</f>
        <v>783.95</v>
      </c>
    </row>
    <row r="16" spans="2:16" ht="15.75" x14ac:dyDescent="0.25">
      <c r="L16" s="6"/>
    </row>
    <row r="17" spans="2:12" x14ac:dyDescent="0.35">
      <c r="B17" s="6"/>
      <c r="L17" s="6"/>
    </row>
    <row r="18" spans="2:12" x14ac:dyDescent="0.35">
      <c r="L18" s="6"/>
    </row>
    <row r="19" spans="2:12" x14ac:dyDescent="0.35">
      <c r="L19" s="6"/>
    </row>
    <row r="20" spans="2:12" x14ac:dyDescent="0.35">
      <c r="L20" s="6"/>
    </row>
  </sheetData>
  <mergeCells count="2">
    <mergeCell ref="B2:H2"/>
    <mergeCell ref="H3:H5"/>
  </mergeCell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414&amp;4.4.1</vt:lpstr>
      <vt:lpstr>summary414</vt:lpstr>
      <vt:lpstr>summary441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Workshop</dc:creator>
  <cp:lastModifiedBy>anura</cp:lastModifiedBy>
  <dcterms:created xsi:type="dcterms:W3CDTF">2021-02-25T08:45:35Z</dcterms:created>
  <dcterms:modified xsi:type="dcterms:W3CDTF">2021-04-10T05:05:49Z</dcterms:modified>
</cp:coreProperties>
</file>