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0" windowWidth="19420" windowHeight="7740" activeTab="2"/>
  </bookViews>
  <sheets>
    <sheet name="333 (2)" sheetId="5" r:id="rId1"/>
    <sheet name="333" sheetId="1" r:id="rId2"/>
    <sheet name="Summary" sheetId="2" r:id="rId3"/>
    <sheet name="Sheet3" sheetId="3" r:id="rId4"/>
    <sheet name="Sheet1" sheetId="4" r:id="rId5"/>
  </sheets>
  <definedNames>
    <definedName name="_xlnm._FilterDatabase" localSheetId="1" hidden="1">'333'!$B$1:$O$171</definedName>
    <definedName name="_xlnm._FilterDatabase" localSheetId="0" hidden="1">'333 (2)'!$A$1:$O$171</definedName>
  </definedNames>
  <calcPr calcId="144525" calcMode="manual"/>
</workbook>
</file>

<file path=xl/calcChain.xml><?xml version="1.0" encoding="utf-8"?>
<calcChain xmlns="http://schemas.openxmlformats.org/spreadsheetml/2006/main">
  <c r="G14" i="2" l="1"/>
  <c r="F14" i="2"/>
  <c r="E14" i="2"/>
  <c r="D14" i="2"/>
  <c r="C14" i="2"/>
  <c r="G13" i="2"/>
  <c r="G12" i="2"/>
  <c r="G11" i="2"/>
  <c r="G10" i="2"/>
  <c r="G9" i="2"/>
  <c r="G8" i="2"/>
  <c r="G7" i="2"/>
  <c r="G6" i="2"/>
  <c r="G5" i="2"/>
  <c r="F13" i="2"/>
  <c r="F12" i="2"/>
  <c r="F11" i="2"/>
  <c r="F10" i="2"/>
  <c r="F9" i="2"/>
  <c r="F8" i="2"/>
  <c r="F7" i="2"/>
  <c r="F6" i="2"/>
  <c r="F5" i="2"/>
  <c r="E13" i="2"/>
  <c r="E12" i="2"/>
  <c r="E11" i="2"/>
  <c r="E10" i="2"/>
  <c r="E9" i="2"/>
  <c r="E8" i="2"/>
  <c r="E7" i="2"/>
  <c r="E6" i="2"/>
  <c r="E5" i="2"/>
  <c r="D13" i="2"/>
  <c r="D12" i="2"/>
  <c r="D11" i="2"/>
  <c r="D10" i="2"/>
  <c r="D9" i="2"/>
  <c r="D8" i="2"/>
  <c r="D7" i="2"/>
  <c r="D6" i="2"/>
  <c r="D5" i="2"/>
  <c r="C13" i="2" l="1"/>
  <c r="C12" i="2"/>
  <c r="C11" i="2"/>
  <c r="C10" i="2"/>
  <c r="C9" i="2"/>
  <c r="C8" i="2"/>
  <c r="C7" i="2"/>
  <c r="C6" i="2"/>
  <c r="C5" i="2"/>
  <c r="F26" i="2" l="1"/>
  <c r="H7" i="2" l="1"/>
  <c r="H13" i="2"/>
  <c r="H9" i="2"/>
  <c r="H6" i="2"/>
  <c r="H11" i="2"/>
  <c r="H10" i="2"/>
  <c r="H5" i="2"/>
  <c r="C15" i="2"/>
  <c r="B20" i="2" s="1"/>
  <c r="H14" i="2"/>
  <c r="D15" i="2"/>
  <c r="C20" i="2" s="1"/>
  <c r="E15" i="2"/>
  <c r="D20" i="2" s="1"/>
  <c r="F15" i="2"/>
  <c r="E20" i="2" s="1"/>
  <c r="H12" i="2"/>
  <c r="H8" i="2"/>
  <c r="G15" i="2"/>
  <c r="F20" i="2" s="1"/>
  <c r="F25" i="2" l="1"/>
  <c r="G25" i="2" s="1"/>
  <c r="H15" i="2"/>
</calcChain>
</file>

<file path=xl/sharedStrings.xml><?xml version="1.0" encoding="utf-8"?>
<sst xmlns="http://schemas.openxmlformats.org/spreadsheetml/2006/main" count="4118" uniqueCount="598">
  <si>
    <t>Sl. No.</t>
  </si>
  <si>
    <t>Name of department</t>
  </si>
  <si>
    <t>Name of Staff</t>
  </si>
  <si>
    <t>Title of the book/chapters  published</t>
  </si>
  <si>
    <t>Title of the paper</t>
  </si>
  <si>
    <t>Title of the proceedings of the conference</t>
  </si>
  <si>
    <t>Name of the conference</t>
  </si>
  <si>
    <t>National / International</t>
  </si>
  <si>
    <t>Year of publication</t>
  </si>
  <si>
    <t>ISBN/ISSN number of the proceeding</t>
  </si>
  <si>
    <t xml:space="preserve">Affiliating Institute at the time of publication </t>
  </si>
  <si>
    <t>Name of the publisher</t>
  </si>
  <si>
    <t>computer Engineering</t>
  </si>
  <si>
    <t>Database Mangement System and Applications</t>
  </si>
  <si>
    <t>978-93-5224-082-1</t>
  </si>
  <si>
    <t>AVCOE Sangamner</t>
  </si>
  <si>
    <t>Techmax Pulication Pune</t>
  </si>
  <si>
    <t>Database Managemnt System</t>
  </si>
  <si>
    <t>978-93-5224-136-1</t>
  </si>
  <si>
    <t>Introduction to Programming using Python</t>
  </si>
  <si>
    <t>978-93-5224-167-5</t>
  </si>
  <si>
    <t>Techmax Pulication Mumbai</t>
  </si>
  <si>
    <t>Cryptography and System Security</t>
  </si>
  <si>
    <t>978-93-5224-167-4</t>
  </si>
  <si>
    <t>Big Data analytics, applications and challenges</t>
  </si>
  <si>
    <t>DST sponsored NCBDA</t>
  </si>
  <si>
    <t>International</t>
  </si>
  <si>
    <t>978-93 85818-85-1</t>
  </si>
  <si>
    <t>Knowledge Engineering Research group KLU</t>
  </si>
  <si>
    <t>Performance Enhancement and Analysis of Privacy preservation using  Slicing Approach over Hadoop</t>
  </si>
  <si>
    <t>IEEE Delhi Section</t>
  </si>
  <si>
    <t>-</t>
  </si>
  <si>
    <t>Design of hybrid Power Plant for smart city</t>
  </si>
  <si>
    <t xml:space="preserve">ICITDCEME-2015 </t>
  </si>
  <si>
    <t xml:space="preserve">Interanational Conference ICITDCEME 2015 held on 28th &amp; 29th December 2015 </t>
  </si>
  <si>
    <t>ISSN NO. 2394-3696</t>
  </si>
  <si>
    <t>Amrutvahini College of Engineering, Sangamner</t>
  </si>
  <si>
    <t>International Journal of Engineering Research &amp; Technology (VACOE,Ahmednagar)</t>
  </si>
  <si>
    <t>A hybrid CMOS-CNFET, 1.4-V 6.8-ppm/° C bandgap reference circuit</t>
  </si>
  <si>
    <t>INDICON- 2015</t>
  </si>
  <si>
    <t>India Conference (INDICON), 2015 Annual IEEE, pp. 1-5. IEEE, 2015.</t>
  </si>
  <si>
    <t>IEEE</t>
  </si>
  <si>
    <t>Image Fusion Using Absolute Maximum Fusion Rule Using Biorthogonal Wavelet Transform</t>
  </si>
  <si>
    <t>WiCAA-15</t>
  </si>
  <si>
    <t>National Conference on Wireless Communication &amp; Android Applications (WiCAA-15)</t>
  </si>
  <si>
    <t>National</t>
  </si>
  <si>
    <t>K.V.N, Naik Institute of Engineering Education &amp; Research, Nashik</t>
  </si>
  <si>
    <t>Smart Street Lighting Using a ZigBee-GSM Network of Devices &amp; Sensors for High Efficiency &amp; Reliabitliy</t>
  </si>
  <si>
    <t>TECHNOEVLUTION 2K15</t>
  </si>
  <si>
    <t>E&amp;TC Engineering, AVCOE, Sangamner</t>
  </si>
  <si>
    <t xml:space="preserve">Ms. Kanawade M. T. </t>
  </si>
  <si>
    <t>Automatic PUC Detection System</t>
  </si>
  <si>
    <t>Wireless Communication and Android Application “WiCAA-15”</t>
  </si>
  <si>
    <t>SPPU, Pune and KVNNIEER, Nasik</t>
  </si>
  <si>
    <t xml:space="preserve">ELEX </t>
  </si>
  <si>
    <t>Low Voltage Switchgear &amp; Control gear Contact Tester Using PIC Microcontroller</t>
  </si>
  <si>
    <t>ALACRITY 2015</t>
  </si>
  <si>
    <t>Technical, Cultural and Sports Megha Event ALACRITY 2015</t>
  </si>
  <si>
    <t>AISSMS’s, IOIT, Pune</t>
  </si>
  <si>
    <t>ETC</t>
  </si>
  <si>
    <t>Mr. P. R. Gunjal</t>
  </si>
  <si>
    <t xml:space="preserve">Classification of Natural Scene Images Based on Emotions’’ </t>
  </si>
  <si>
    <t>NA</t>
  </si>
  <si>
    <t xml:space="preserve">NA </t>
  </si>
  <si>
    <t>2015-16</t>
  </si>
  <si>
    <t>978-3659863110</t>
  </si>
  <si>
    <t>AVCOE, Sangamner</t>
  </si>
  <si>
    <t>Lap Lambert Academic Publishing</t>
  </si>
  <si>
    <t xml:space="preserve">Published a book on “Implementation of Multiuser FPGA Environment over TCP-IP” </t>
  </si>
  <si>
    <t>978-3-659-83260-4</t>
  </si>
  <si>
    <t>IT</t>
  </si>
  <si>
    <t>Enhancing contextual Data Storage In the Clouds, "Software as a service (SaaS)"</t>
  </si>
  <si>
    <t>ISBN 10: 3659782440 ISBN 13: 9783659782442</t>
  </si>
  <si>
    <t>Lambert Academic Publishing</t>
  </si>
  <si>
    <t>A review on resource allocation and VM scheduling techniques and a model for efficient resource mgmt. in cloud computing</t>
  </si>
  <si>
    <t>International conference on ICT in business industry and government</t>
  </si>
  <si>
    <t>Sri Aurobindo institute of technology Indore and IEEE</t>
  </si>
  <si>
    <t>Group data searching and sharing using key aggregate cryptosystem</t>
  </si>
  <si>
    <t>International conference on global trends in signal processing , information computing and communication</t>
  </si>
  <si>
    <t>SSBT COE Bambhori and IEEE</t>
  </si>
  <si>
    <t>Pervasive Computing-A Unified Comprehensive Approach To build smart Environment</t>
  </si>
  <si>
    <t>978-1-365-50915-5</t>
  </si>
  <si>
    <t>Lutu Publications</t>
  </si>
  <si>
    <t>Imprved Approach for Preprocessing Text Using Hadoop Framework</t>
  </si>
  <si>
    <t>International confiernce on Innovative Engineering &amp; Technologies(ICIET'16)</t>
  </si>
  <si>
    <t>Canadian Arena of Applied Scintific Research Ltd.</t>
  </si>
  <si>
    <t>A framework to preserve the privacy of electronic health dynamic data streams using parallel architecture</t>
  </si>
  <si>
    <t>International conference on sustainable computing techniques in engineering ,science and management</t>
  </si>
  <si>
    <t>Jain COE Belgavi</t>
  </si>
  <si>
    <t>Cellular Neural Network, Fuzzy Cellular neural network and its applications</t>
  </si>
  <si>
    <t>Live object monitoring, detection and tracking using mean shift and particle filters</t>
  </si>
  <si>
    <t>ICICT- 2016</t>
  </si>
  <si>
    <t>International Conference on Inventive Computation Technologies (ICICT),1-6, IEEE, 2016</t>
  </si>
  <si>
    <t>ISBN: 978-1-5090-1285-5</t>
  </si>
  <si>
    <t>High Efficiency LED Drivers : A Review.</t>
  </si>
  <si>
    <t>NCCGE - 2016</t>
  </si>
  <si>
    <t>National Conference on Clean &amp; Green Energy 2016</t>
  </si>
  <si>
    <t>Karpagam University, Coimbatore</t>
  </si>
  <si>
    <t>Social Media &amp; Human Values</t>
  </si>
  <si>
    <t>RTCTC 2K16</t>
  </si>
  <si>
    <t>National Conference on ‘Recent Trends in Computer Technology &amp; Communication 2k16</t>
  </si>
  <si>
    <t>K.V.N.Naik Institute of Engineering Education &amp; Research (KVNNIEER)</t>
  </si>
  <si>
    <t>SMCC - 2016</t>
  </si>
  <si>
    <t>National Interdisciplinary Conference on Social Media &amp;Cyber Crimes, January 2016</t>
  </si>
  <si>
    <t>K.J.Somaiya College, Kopargaon. Dist.: Ahmednagar</t>
  </si>
  <si>
    <t>Energy Management System for Commercial and Non Commercial Appliances using Sensor Network</t>
  </si>
  <si>
    <t>Quality Up-gradation in Engineering Science &amp; Technology</t>
  </si>
  <si>
    <t>International Conference on Quality Up-gradation in Engineering Science &amp; Technology</t>
  </si>
  <si>
    <t>Bapurao Deshmukh College of Engineering, Sevagram, on 12/04/2016.</t>
  </si>
  <si>
    <t>Prof. Ajit M. Borhade</t>
  </si>
  <si>
    <t>Cloud Computing</t>
  </si>
  <si>
    <t>ISBN-10: 3659944351
ISBN-13: 978-3659944352</t>
  </si>
  <si>
    <t>An Outlook in Some Aspects of Hybrid Decision Tree Classification Approach: A Survey</t>
  </si>
  <si>
    <t>Proceedings of the International Conference on Data Engineering and Communication Technology</t>
  </si>
  <si>
    <t>978-981-10-1677-6</t>
  </si>
  <si>
    <t>Springer</t>
  </si>
  <si>
    <t>Survey: A virtual field of science and technology in learning process</t>
  </si>
  <si>
    <t>IEEE International Conference on Global Trends in Signal Processing, Information Computing and Communication (ICGTSPICC) at Jalgaon, India</t>
  </si>
  <si>
    <t>Real time enhanced speech recognition technique to operate computer system using SVM</t>
  </si>
  <si>
    <t>IEEE 2nd International Conference on Recent Trends in Electronics, Information &amp; Communication Technology (RTEICT) at Bangalore, India</t>
  </si>
  <si>
    <t>ISBN: 978-1-5090-3704-9</t>
  </si>
  <si>
    <t>Detection, categorization and suggestion to cure infected plants of tomato and grapes by using OpenCV framework for andriod environment</t>
  </si>
  <si>
    <t>IEEE 2nd International Conference for Convergence in Technology (I2CT) in Mumbai, India</t>
  </si>
  <si>
    <t>ISBN: 978-1-5090-4307-1</t>
  </si>
  <si>
    <t>MBA</t>
  </si>
  <si>
    <t>N.A.</t>
  </si>
  <si>
    <t>Role of Micro Finance Institution on provoding Finance assistance to Small Scale Industries.</t>
  </si>
  <si>
    <t xml:space="preserve">MAKE IN INDIA Rejuvenating Indian Economy for Sustainable Development </t>
  </si>
  <si>
    <t>Make in India rejuvenating Indian Economy for Sustainable Development.</t>
  </si>
  <si>
    <t>ISBN:978-93-86256-44-7</t>
  </si>
  <si>
    <t>School of Management Studies,North Maharashtra University,Jalgaon</t>
  </si>
  <si>
    <t>Excel INDIA PUBLISHERS</t>
  </si>
  <si>
    <t>Mech</t>
  </si>
  <si>
    <t>Dr. P.N.Nagare</t>
  </si>
  <si>
    <t>IEEE Xplore Digital Library-ICACDOT Proceedings</t>
  </si>
  <si>
    <t>, “A Comparative Study on Numerical Solution of Reynolds Equation of Journal Bearing</t>
  </si>
  <si>
    <t>ICACDOT</t>
  </si>
  <si>
    <t>2168-2232</t>
  </si>
  <si>
    <t>Amrutvahini College of Engineering</t>
  </si>
  <si>
    <t>IEEE Xplore</t>
  </si>
  <si>
    <t>Dr. J.B. Gurav</t>
  </si>
  <si>
    <t>Sustainable Holistic Water Resources Management in a changing planet</t>
  </si>
  <si>
    <t>978-81-8360-253-2</t>
  </si>
  <si>
    <t>Jain Brothers</t>
  </si>
  <si>
    <t>Flexural failure prediction of castellated beams using experimental investigation</t>
  </si>
  <si>
    <t>ACMS-2018</t>
  </si>
  <si>
    <t>IIT Roorkee</t>
  </si>
  <si>
    <t xml:space="preserve"> Indian Society for construction materials and structures.</t>
  </si>
  <si>
    <t>Use of heterogeneous key for secure KNN query over encrypted cloud data</t>
  </si>
  <si>
    <t>ICAUEC-2018</t>
  </si>
  <si>
    <t>IJCEA UGC journal</t>
  </si>
  <si>
    <t>An algorithm for Discrimination prevention in data mining: Implementation statistics and analysis</t>
  </si>
  <si>
    <t>2018 international conference on advances in communication and computing technology ICACCT</t>
  </si>
  <si>
    <t>AVCOE Sangamner and technically sponsored by IEEE Bombay section</t>
  </si>
  <si>
    <t>Hybrid attribute based encryption and customizable authorization in cloud computing: A revisited approach</t>
  </si>
  <si>
    <t>Security as as ervice model for virtualization vulnerabilities in cloud computing</t>
  </si>
  <si>
    <t>Feature selection in time aware authorship attribution</t>
  </si>
  <si>
    <t>Electrical Engineering</t>
  </si>
  <si>
    <t>SSRN ICCIP 2019</t>
  </si>
  <si>
    <t>Review paper on Electric Vehicle Charging and Battery Management System.</t>
  </si>
  <si>
    <t>Proceedings of International Conference on Communication and Information Processing (ICCIP) 2019 for SSRN Elsevier</t>
  </si>
  <si>
    <t>NC- MEET 2K17</t>
  </si>
  <si>
    <t>BCUD, Savitribai Phule Pune University</t>
  </si>
  <si>
    <t>2018 International Conference On Advances in Communication and Computing Technology (ICACCT)</t>
  </si>
  <si>
    <t>Unequally Spaced Grounding Grid Designed from Equally Spaced Grounding Grid for 220/132 kV Substation</t>
  </si>
  <si>
    <t>11th National Conference on Morden Emerging  Engineering Technologies (NC-MEET 2K17)</t>
  </si>
  <si>
    <t>Pathare Akshay Ashok</t>
  </si>
  <si>
    <t>Amutvahini College Of Engineering, Sangamner</t>
  </si>
  <si>
    <t>Fast Output Sampling Feedback with Two Delayed Inputs for MIMO System</t>
  </si>
  <si>
    <t>International Journal of Engineering Technology Science and Research</t>
  </si>
  <si>
    <t>Re-Electromagnetism-The Energy generation from waste strong electromagnetism fields</t>
  </si>
  <si>
    <t>Techno-Societal 2016</t>
  </si>
  <si>
    <t>Thermal Performance of Parabolic Dish Water Heater with Helical Coiled Receiver</t>
  </si>
  <si>
    <t>International conference on Advanced
Tech for society Applications at Pandharpur</t>
  </si>
  <si>
    <t>Electronic ISBN: 978-3-319-53556-2, Print ISBN: 978-3-319-53555-5</t>
  </si>
  <si>
    <t xml:space="preserve"> Springer International Publishing</t>
  </si>
  <si>
    <t xml:space="preserve"> International Conference on Science , Tech &amp; Management</t>
  </si>
  <si>
    <t>Intelligent Grid Control System</t>
  </si>
  <si>
    <t>7th International Conference on Science , Tech &amp; Management</t>
  </si>
  <si>
    <t>ISBN: 978-93-86171-30-6</t>
  </si>
  <si>
    <t>Conference World</t>
  </si>
  <si>
    <t>elex</t>
  </si>
  <si>
    <t>Reorganization of state of mind</t>
  </si>
  <si>
    <t>NCRIET&amp;TS-17</t>
  </si>
  <si>
    <t>National Conference on Recent Innovation in Engineering and Technology &amp; Technical Symposium, 2017 (NCRIET&amp;TS-17)</t>
  </si>
  <si>
    <t>Shardchandra Pawar College of Engineering, Junner</t>
  </si>
  <si>
    <t>IDWT Based barcode Modulation Method for Data Transmission in Mobile Devices</t>
  </si>
  <si>
    <t>NC-MEET 2K17</t>
  </si>
  <si>
    <t xml:space="preserve">11th National Conference on Modern Emerging Engineering and Technologies, Meet, Explore, Executive and Propagate, 2017 (NC-MEET 2K17) </t>
  </si>
  <si>
    <t>IoT based Health Monitoring System</t>
  </si>
  <si>
    <t>EQUINOX 2017</t>
  </si>
  <si>
    <t>3rd International Conference on Engineering Confluence (EQUINOX 2017)</t>
  </si>
  <si>
    <t>Terna Engineering College, Navi Mumbai</t>
  </si>
  <si>
    <t>ARM based Real Time Car Theft Decline System</t>
  </si>
  <si>
    <t>NFC: A Revolution in Electronics Banking</t>
  </si>
  <si>
    <t>Modern Emerging Engineering Technologies</t>
  </si>
  <si>
    <t>11th National Conference on Modern Emerging Engineering Technologies</t>
  </si>
  <si>
    <t>SSB Modulation and Demodulation</t>
  </si>
  <si>
    <t>NC – MEET 2K17</t>
  </si>
  <si>
    <t>Modern Emerging Engineering Technologies (NC – MEET 2K17)</t>
  </si>
  <si>
    <t>E &amp;TC, Dept. AVCOE ,Sangamner</t>
  </si>
  <si>
    <t>Lip's movements biometric authentication in electronic devices</t>
  </si>
  <si>
    <t>(ICCMC 2017)</t>
  </si>
  <si>
    <t>Hybrid CMOS-CNFET Low Pass gm-C Filters</t>
  </si>
  <si>
    <t>ICCCC-2017</t>
  </si>
  <si>
    <t>International Conference on Content, Computing and Communication 2017</t>
  </si>
  <si>
    <t xml:space="preserve">Matoshri College of Engineering and Research center, Nashik </t>
  </si>
  <si>
    <t>Cellular Neural Network, Fuzzy Cellular Neural Network and its application</t>
  </si>
  <si>
    <t>SCESM 2017</t>
  </si>
  <si>
    <t>ISSN: 0974-5572</t>
  </si>
  <si>
    <t>AVCOE</t>
  </si>
  <si>
    <t>Internationa Science Press</t>
  </si>
  <si>
    <t>IT Enabled Services-The Technology Transformation</t>
  </si>
  <si>
    <t>Lulu publication</t>
  </si>
  <si>
    <t>Prof. D. S. Bajaj</t>
  </si>
  <si>
    <t>(ICIE 2017)</t>
  </si>
  <si>
    <t>Tribological Evaluation of Vegetable oils as a lubricant</t>
  </si>
  <si>
    <t>978-93-86238-39-9</t>
  </si>
  <si>
    <t>SVNIT, Surat</t>
  </si>
  <si>
    <t>Production</t>
  </si>
  <si>
    <t>R. S. Tajane</t>
  </si>
  <si>
    <t>Review on Ball Burnishing process</t>
  </si>
  <si>
    <t>Manufacturing Excellence</t>
  </si>
  <si>
    <t>International Conference on Manufacturing Excellence (ICMAX – 2017)</t>
  </si>
  <si>
    <t>International Conference</t>
  </si>
  <si>
    <t>978-93-24457- 41-5</t>
  </si>
  <si>
    <t>Arutvahini College of Engineering</t>
  </si>
  <si>
    <t>Success Publications Radha Krishna Apartment, 535, Shaniwar Peth, Opp. Prabhat Theatre, Pune – 411030</t>
  </si>
  <si>
    <t>Single Step Forming Tool Inspection Analysis of Cross Member of a Car</t>
  </si>
  <si>
    <t>978-93-24457- 41-6</t>
  </si>
  <si>
    <t>Multi-Response Optimization of Burnishing of Friction Welded Al6082-T6 Using Grey Relation Analysis</t>
  </si>
  <si>
    <t>Analytical and experimental investigation of castellated beam by american standard</t>
  </si>
  <si>
    <t>Emerging Trends and Advances in Civil and Environmental Engineering</t>
  </si>
  <si>
    <t>K. K. Wagh, College of Engineering Nasik (MS).</t>
  </si>
  <si>
    <t>Analytical and experimental investigation of castellated beam by using british standard</t>
  </si>
  <si>
    <t>ICEMELTS’ 2018</t>
  </si>
  <si>
    <t>Sandip University, Nashik (MS).</t>
  </si>
  <si>
    <t xml:space="preserve">Torsional Behaviour of Rectangular Reinforced Concrete Beams Strengthened with
Fiber Reinforced Polymer </t>
  </si>
  <si>
    <t>Data Analytics</t>
  </si>
  <si>
    <t>ISBN-978-93-332-1957-0</t>
  </si>
  <si>
    <t>Technical Publication</t>
  </si>
  <si>
    <t>A novel energy efficient resource management system in cloud computing</t>
  </si>
  <si>
    <t>ICCETC 2018</t>
  </si>
  <si>
    <t>KKWIER Nashik</t>
  </si>
  <si>
    <t>An empirical evaluation of various discrimination measures for discrimination prevention</t>
  </si>
  <si>
    <t>Author identification with feature transformation method</t>
  </si>
  <si>
    <t>ISDA 2018</t>
  </si>
  <si>
    <t>Vellore</t>
  </si>
  <si>
    <t>Performance enhancement of parallel programming model using parameterized pipeline map reduce approach</t>
  </si>
  <si>
    <t>ICECCT- 2019</t>
  </si>
  <si>
    <t>Coimbatore</t>
  </si>
  <si>
    <t>Smart Helmet and intelligent bike System</t>
  </si>
  <si>
    <t>NCCT-2018</t>
  </si>
  <si>
    <t xml:space="preserve">A National Conference on Convergence of Technology-2018 held on 23rd &amp; 24th Feburuary 2018 </t>
  </si>
  <si>
    <t xml:space="preserve">National </t>
  </si>
  <si>
    <t>OTA-C Filters for Biomedical Signal Processing Applications using Hybrid CMOS-CNFET Technology</t>
  </si>
  <si>
    <t>ICONIC-2018</t>
  </si>
  <si>
    <t xml:space="preserve">International Conference on Intelligent and Innovative Computing Applications </t>
  </si>
  <si>
    <t xml:space="preserve"> ISBN: 978-1-5386-6477-3</t>
  </si>
  <si>
    <t>DWT-IDWT Based barcode Modulation Method for Verification</t>
  </si>
  <si>
    <t>I2CT-2018</t>
  </si>
  <si>
    <t xml:space="preserve">International Conference on Convergence in Technology 2018 (I2CT-2019) </t>
  </si>
  <si>
    <t xml:space="preserve">Four Quadrant Chopper DC Drive </t>
  </si>
  <si>
    <t>PRECision’18</t>
  </si>
  <si>
    <t>National Socio-Technical Symposium PRECision’18</t>
  </si>
  <si>
    <t>PREC, Loni</t>
  </si>
  <si>
    <t>Detection and classification  of disease of eyes by using clustering algoriths</t>
  </si>
  <si>
    <t>ICKDST 18</t>
  </si>
  <si>
    <t>International Conference on Knowledge  Discovery  in Science and Technology 2018</t>
  </si>
  <si>
    <t>JSPM ,Hadapsar Pune</t>
  </si>
  <si>
    <t>Review Paper On Detection Of Diseases Of Eyes Using Soft Computing Technique</t>
  </si>
  <si>
    <t>MOMENTUM 2019</t>
  </si>
  <si>
    <t xml:space="preserve">Recent Innovations in Engineering&amp; Technology </t>
  </si>
  <si>
    <t>AMrutvahini College of Engineering, Sangamner</t>
  </si>
  <si>
    <t>Godavari college of engineering,Jalgaon</t>
  </si>
  <si>
    <t>Dr. R. P. Labade</t>
  </si>
  <si>
    <t>“Radiation and Microwave Techniques” (final year degree course in E&amp;TC, SPPU)</t>
  </si>
  <si>
    <t>2018-19</t>
  </si>
  <si>
    <t>Fractal Patch Antenna with Exalted Bandwidth and Harmonic Suppression for WiMAX Applications</t>
  </si>
  <si>
    <t>ICCCE 2019 Proceedings of the 2nd International Conference on Communications and Cyber Physical Engineering</t>
  </si>
  <si>
    <t>978-981-13-8714-2</t>
  </si>
  <si>
    <t>Dr.Vaibhav  Hase</t>
  </si>
  <si>
    <t>EAI International
Conference on Big
Data Innovation for
Sustainable Cognitive
Computing</t>
  </si>
  <si>
    <t>Intelligent Systems for Volumetric Feature Recognition from CAD Mesh Models</t>
  </si>
  <si>
    <t>EAI International Conference on Big Data Innovation for Sustainable Cognitive Computing Anandakumar Haldorai Arulmurugan Ramu Sudha Mohanram Chow Chee Onn Editors BDCC 2018</t>
  </si>
  <si>
    <t>BDCC2018</t>
  </si>
  <si>
    <t>2522-8595</t>
  </si>
  <si>
    <t>Dr. V. S. Gadakh</t>
  </si>
  <si>
    <t>Int. Conf. on Emerging Trends in Materials and Manufacturing Engineering (IMME17)</t>
  </si>
  <si>
    <t>Multi-Objective Optimization of Friction Stir Welding of Aluminium Alloy 6082-T6 Using hybrid Taguchi-Grey Relation Analysis- ANN Method</t>
  </si>
  <si>
    <t>IMME17</t>
  </si>
  <si>
    <t>2214-7853</t>
  </si>
  <si>
    <t>Elsevier</t>
  </si>
  <si>
    <t>FSW tool design using TRIZ and parameter optimization using Grey Relational Analysis</t>
  </si>
  <si>
    <t>Modelling and Microstructure of Friction Stir Welds of AA2014 Alloy: Different Tool Pin profiles</t>
  </si>
  <si>
    <t>Proceedings of Asia International Conference on Tribology 2018</t>
  </si>
  <si>
    <t>A Taguchi Approach on Influence of Molybdenum Disuphide as an Anti-Wear Additive on the Performance of Lithium Grease</t>
  </si>
  <si>
    <t>6th Asia International Conference on Tribology(ASIATRIB 2018), Kuching, Malaysia</t>
  </si>
  <si>
    <t>978-967-13625-2-5</t>
  </si>
  <si>
    <t>MYTRIBOS-Malaysia</t>
  </si>
  <si>
    <t>Procedia Manufacturing (Elsevier)</t>
  </si>
  <si>
    <t>A Taguchi Approach on Influence of Graphite as an Anti-wear Additive on the Performance of Lithium Grease”</t>
  </si>
  <si>
    <t>2nd Int. Conf. on Material Manufactuing and design engineering</t>
  </si>
  <si>
    <t>Material Manufacturing &amp; Design Engineering</t>
  </si>
  <si>
    <t>The effect of angle of web opening for prediction of ultimate failure load of castellated beams by experimental investigation</t>
  </si>
  <si>
    <t>ICRTICE-2019</t>
  </si>
  <si>
    <t>MEDI-CAPS University Indoor (MP).</t>
  </si>
  <si>
    <t>Design and development of Antenna for Body Area Network – A Review</t>
  </si>
  <si>
    <t>ICAECD-2019</t>
  </si>
  <si>
    <t xml:space="preserve">International Conference on Advances in Electronics &amp; Communication Devices – 2019 (ICAECD-2019) </t>
  </si>
  <si>
    <t>Suresh Gyan Vihar University, Jaipur India</t>
  </si>
  <si>
    <t>Single Phase to Three Phase Converter Controlled using IoT</t>
  </si>
  <si>
    <t>TECHNOPHILIA 2019</t>
  </si>
  <si>
    <t>Modern Emerging Trends in Electronics Technology, “TECHNOPHILIA 2019”</t>
  </si>
  <si>
    <t>MIT Academy of Engineering, Pune</t>
  </si>
  <si>
    <t>FEATURES EXTRACTION OF EYES USING ARTIFICIAL NEURAL NETWORK(ANN)</t>
  </si>
  <si>
    <t>ICNGIS 2019</t>
  </si>
  <si>
    <t>Worldwide Journals.</t>
  </si>
  <si>
    <t>Engg sci</t>
  </si>
  <si>
    <t>Prof.Waghe V. P.</t>
  </si>
  <si>
    <t>Engineering Physics</t>
  </si>
  <si>
    <t>ISBN 978-93-89180-93-0</t>
  </si>
  <si>
    <t>Technical publication</t>
  </si>
  <si>
    <t>Prof. Tambe A R</t>
  </si>
  <si>
    <t>Engineering Maths I</t>
  </si>
  <si>
    <t>ISBN 978-93-89180-20-6</t>
  </si>
  <si>
    <t>Engineering Maths II</t>
  </si>
  <si>
    <t>ISBN 978-93-89750-03-4</t>
  </si>
  <si>
    <t>Dr.S.B.Sethi</t>
  </si>
  <si>
    <t xml:space="preserve">Title of the Book:Managerial Accounting </t>
  </si>
  <si>
    <t>ISBN: 978-93-88809-78-8</t>
  </si>
  <si>
    <t>Amrutvahini College of Engineering,Sangamner</t>
  </si>
  <si>
    <t>Thakur Publication Pvt.Ltd.,Pune</t>
  </si>
  <si>
    <t xml:space="preserve">Women Empowerment through Entrepreneurship &amp; initiatives taken by the Govt.to promote entrepreneurs in current scenario in the contest </t>
  </si>
  <si>
    <t>Ongoing research in Mgt &amp; Finance</t>
  </si>
  <si>
    <t>ISBN: 978-93-89835-79-3</t>
  </si>
  <si>
    <t>ASM,Pune</t>
  </si>
  <si>
    <t>Tech-Neo Publications LLP,Pune</t>
  </si>
  <si>
    <t>Advances in Intelligent Systems and Computing, vol 1025. Springer, Singapore</t>
  </si>
  <si>
    <t>Intelligent Threshold Prediction for Hybrid Mesh Segmentation Through Artificial Neural Network</t>
  </si>
  <si>
    <t>Computing in Engineering and Technology  ICCET 2019</t>
  </si>
  <si>
    <t>Computing in Engineering
and Technology  ICCET 2019</t>
  </si>
  <si>
    <t>2194-5357</t>
  </si>
  <si>
    <t>Springer, Singapore</t>
  </si>
  <si>
    <t xml:space="preserve">Computing in Engineering and Technology </t>
  </si>
  <si>
    <t>Automatic Interacting Hole Suppression from CAD Mesh Models</t>
  </si>
  <si>
    <t>978-981-32-9515-5</t>
  </si>
  <si>
    <t>Blend recognition from CAD mesh models using pattern matching</t>
  </si>
  <si>
    <t>1ST INTERNATIONAL CONFERENCE ON ADVANCES IN MECHANICAL ENGINEERING AND NANOTECHNOLOGY (ICAMEN 2019)</t>
  </si>
  <si>
    <t>978-0-7354-1893-6</t>
  </si>
  <si>
    <t>AIP Publishing LLC</t>
  </si>
  <si>
    <t>Multi-response Optimization of Burnishing of Friction Welded AA6082-T6 using Taguchi, Gray Relation Analysis and Principle Component Analysis</t>
  </si>
  <si>
    <t>International Conference on Manufacturing Excellence (ICMAX – 2019)</t>
  </si>
  <si>
    <t>978-93-88441-69-8</t>
  </si>
  <si>
    <t>Multi-response Optimization of Burnishing of Friction-Welded AA6082-T6 Using Principal Component Analysis</t>
  </si>
  <si>
    <t>978-981-13-8195-9</t>
  </si>
  <si>
    <t>An experimental approach for assessment of load capacity of fillet corner equivalent rectangular web opening castellated steel beams</t>
  </si>
  <si>
    <t>ICRADM-2020</t>
  </si>
  <si>
    <t>SVNIT Surat, Gujrat</t>
  </si>
  <si>
    <t>3.3.3 Number of books and chapters in edited volumes/books published and papers  published in national/ international conference proceedings per teacher during last five years (10)</t>
  </si>
  <si>
    <t>https://www.springerprofessional.de/en/fractal-patch-antenna-with-exalted-bandwidth-and-harmonic-suppre/17032511</t>
  </si>
  <si>
    <t>2016-17</t>
  </si>
  <si>
    <t>2017-18</t>
  </si>
  <si>
    <t>2019-20</t>
  </si>
  <si>
    <t>Civil</t>
  </si>
  <si>
    <t>Comp</t>
  </si>
  <si>
    <t>Electrical</t>
  </si>
  <si>
    <t>Elex</t>
  </si>
  <si>
    <t>Prod</t>
  </si>
  <si>
    <t>FE</t>
  </si>
  <si>
    <t>Total</t>
  </si>
  <si>
    <t>Dept</t>
  </si>
  <si>
    <t>CE</t>
  </si>
  <si>
    <t xml:space="preserve">Elex </t>
  </si>
  <si>
    <t>ME</t>
  </si>
  <si>
    <t>EE</t>
  </si>
  <si>
    <t>PE</t>
  </si>
  <si>
    <t>Engg Sci</t>
  </si>
  <si>
    <t>Number of full time teacher</t>
  </si>
  <si>
    <t>Total number of books and chapters in edited volumes/books published and papers in national/ international conference proceedings during last five years</t>
  </si>
  <si>
    <t xml:space="preserve">  </t>
  </si>
  <si>
    <t>Number of books and chapters in edited volumes/books published and papers in national/ international conference proceedings during last five years</t>
  </si>
  <si>
    <t>Avg. NO. of full time teachers during last five years</t>
  </si>
  <si>
    <t xml:space="preserve">Civil </t>
  </si>
  <si>
    <t xml:space="preserve">Dr. Wakchaure M.R </t>
  </si>
  <si>
    <t>Strength Of Concrete Filled Steel Tubes With Shear Connector</t>
  </si>
  <si>
    <t>4 th international conference on recent trends in engineering science and management</t>
  </si>
  <si>
    <t>2015-2016</t>
  </si>
  <si>
    <t>978-93-86171-12-1</t>
  </si>
  <si>
    <t>parvatabai genba sopanrao moze college of engineering wagoli</t>
  </si>
  <si>
    <t xml:space="preserve"> Dr.MateN.U</t>
  </si>
  <si>
    <t>Prof.S.A.Thanekar</t>
  </si>
  <si>
    <t>Prof.Ganesh D. Puri</t>
  </si>
  <si>
    <t>Prof.Abhang V.K.</t>
  </si>
  <si>
    <t>Prof.Sable B.S.</t>
  </si>
  <si>
    <t>Prof.S.B. Kawade</t>
  </si>
  <si>
    <t>ELEX</t>
  </si>
  <si>
    <t>Prof.S. B. Rahane,</t>
  </si>
  <si>
    <t xml:space="preserve">ISSN NO: 2325-9418 </t>
  </si>
  <si>
    <t>Prof.Vilas S. Ubale</t>
  </si>
  <si>
    <t>Prof. D. A. Mhaske</t>
  </si>
  <si>
    <t xml:space="preserve">Prof.. Kanawade M. T. </t>
  </si>
  <si>
    <t xml:space="preserve">Prof. Kanawade M. T. </t>
  </si>
  <si>
    <t>Prof.P. R. Gunjal</t>
  </si>
  <si>
    <t>Prof. S. D. Pansare</t>
  </si>
  <si>
    <t>Prof.C. D. Bhos</t>
  </si>
  <si>
    <t>Prof. C. D. Bhos</t>
  </si>
  <si>
    <t>Dispersion-A Bottleneck in Optical Fiber Communication</t>
  </si>
  <si>
    <t xml:space="preserve">International Conference on Recent Trends in Engineering &amp; Technology (ICRTET 2015) </t>
  </si>
  <si>
    <t>978-93-392-2294-9</t>
  </si>
  <si>
    <t>McGraw Hill Publication (Technically)</t>
  </si>
  <si>
    <t>Prof. A. R. Tambe</t>
  </si>
  <si>
    <t>A Very Compact Bandnotched UWB Monopole Antenna for Wireless Communication</t>
  </si>
  <si>
    <t>2015 IEEE Bombay Section Symposium (IBSS)</t>
  </si>
  <si>
    <t>978-1-4673-9542-7</t>
  </si>
  <si>
    <t>IEEE Bombay Section</t>
  </si>
  <si>
    <t>Mr. A. R. Tambe</t>
  </si>
  <si>
    <t>Dual polarized triple band 4×4 MIMO antenna with novel mutual coupling reduction approach</t>
  </si>
  <si>
    <t>Dr.R.P.Labade</t>
  </si>
  <si>
    <t>Higher isolated dual band notched UWB MIMO antenna with fork stub</t>
  </si>
  <si>
    <t xml:space="preserve"> 978-1-4673-9542-7</t>
  </si>
  <si>
    <t>Dual band microstrip patch antenna for MIMO system</t>
  </si>
  <si>
    <t>2015 International Conference on Pervasive Computing (ICPC)</t>
  </si>
  <si>
    <t>978-1-4799-6272-3</t>
  </si>
  <si>
    <t>IEEE - Pune section</t>
  </si>
  <si>
    <t>Prof. S.R.Gagare</t>
  </si>
  <si>
    <t>Coplanar Integration of Dual-Band Microstrip Patch Antenna Using CAD-FEKO</t>
  </si>
  <si>
    <t>4th International Conference on Research and Technology(ICRTET-2015)</t>
  </si>
  <si>
    <t>Ms. R. P. Labade</t>
  </si>
  <si>
    <t>DrR.P.Labade</t>
  </si>
  <si>
    <t>Design and simulation of Koch Snowflake fractal antenna for GPS, WiMAX and radar application</t>
  </si>
  <si>
    <t>Prof.M.B.Kadu</t>
  </si>
  <si>
    <t>Design of Immensely Isolated 2×2 MIMO Antenna for Dual-Polarized Triple-Frequency Applications</t>
  </si>
  <si>
    <t>Dual Polarized Triple Band 4×4 MIMO Antenna with Novel Mutual Coupling Reduction Approach</t>
  </si>
  <si>
    <t xml:space="preserve">IEEE Bombay Section Symposium </t>
  </si>
  <si>
    <t>Design and Simulation of Koch Snowflake Fractal Antenna for GPS, WiMAX and Radar Application</t>
  </si>
  <si>
    <t>Na</t>
  </si>
  <si>
    <t>A Novel Architecture to Reduce Dispersion in Fiber by Using Pre, Post and Symmetrical DCF Methods</t>
  </si>
  <si>
    <t xml:space="preserve">International Conference on Communication and Signal Processing 2016 </t>
  </si>
  <si>
    <t xml:space="preserve">    978-94-6252-305-0</t>
  </si>
  <si>
    <t>Prof. R.P.Labade</t>
  </si>
  <si>
    <t xml:space="preserve"> 2015 IEEE Bombay Section Symposium (IBSS)</t>
  </si>
  <si>
    <t>Prof.R.P.Labade</t>
  </si>
  <si>
    <t>Design of immensely isolated 2×2 MIMO antenna for dual-polarized triple-frequency applications</t>
  </si>
  <si>
    <t>A very compact bandnotched UWB monopole antenna for wireless communication</t>
  </si>
  <si>
    <t>Prof. S.K.Hase</t>
  </si>
  <si>
    <t xml:space="preserve"> Prof. Priyanka Aher</t>
  </si>
  <si>
    <t>Prof.S.K.Sonkar</t>
  </si>
  <si>
    <t>2016-2017</t>
  </si>
  <si>
    <t xml:space="preserve"> Prof.R.L.Paikrao</t>
  </si>
  <si>
    <t>Prof.S.B.Bhonde,</t>
  </si>
  <si>
    <t>Prof.K.U.Rahane</t>
  </si>
  <si>
    <t>Prof.Swati B.Bhonde</t>
  </si>
  <si>
    <t>Prof.Pramoda Patro</t>
  </si>
  <si>
    <t>Prof.Aher Satish Jayawantrao</t>
  </si>
  <si>
    <t>Prof.S.B. Rahane</t>
  </si>
  <si>
    <t>Prof.V.S.Phatangare</t>
  </si>
  <si>
    <t>ISBN No.978-93-84659-21-9</t>
  </si>
  <si>
    <t>Prof.D. A. Mhaske</t>
  </si>
  <si>
    <t>Prof. R. P. Labade</t>
  </si>
  <si>
    <t>2.4/5.2 GHz dual band rectangular micro strip antenna with orthogonal polarization for Bluetooth and WLAN applications</t>
  </si>
  <si>
    <t>International Conference on Communication and Signal Processing</t>
  </si>
  <si>
    <t>A Compact Printed Wide-Slot UWB Antenna With Band-Notched Characteristics</t>
  </si>
  <si>
    <t>2016 International Conference on Computing Communication Control and automation (ICCUBEA)</t>
  </si>
  <si>
    <t>978-1-5090 -3291-4</t>
  </si>
  <si>
    <t>Comparative analysis of micro strip feed, CPW feed &amp; ACS feed UWB antenna</t>
  </si>
  <si>
    <t>2017 International Conference on Data Management, Analytics and Innovation (ICDMAI)</t>
  </si>
  <si>
    <t>978-1-5090 -4083-4</t>
  </si>
  <si>
    <t>Prof. S. R. Gagare</t>
  </si>
  <si>
    <t>Design of Remote Monitoring and Control System of Automatic Irrigation System using GSM and Linux OS.</t>
  </si>
  <si>
    <t>3rd International conference on Recent trends in Engineering, Applied Science and Management (ICRTESM-2017)</t>
  </si>
  <si>
    <t>ICRTESM</t>
  </si>
  <si>
    <t>Prof. M. B. Kadu</t>
  </si>
  <si>
    <t>International Conference on Communication and Signal Processing 2016</t>
  </si>
  <si>
    <t>978-94-6252-305-0</t>
  </si>
  <si>
    <t>Atlantis Press</t>
  </si>
  <si>
    <t>Polarization Diversity Array of E-shaped patch Antenna</t>
  </si>
  <si>
    <t>2016 International Conference on Automatic Control and Dynamic Optimization Techniques (ICACDOT)</t>
  </si>
  <si>
    <t>2.4/5.2 GHz Dual Band Rectangular Microstrip Antenna with Orthogonal Polarization for Bluetooth and WLAN Applications</t>
  </si>
  <si>
    <t>Er. S  R. Jondhale</t>
  </si>
  <si>
    <t>Issues and Challenges in RSSI based Target Localization and Tracking in Wireless Sensor Networks</t>
  </si>
  <si>
    <t>International Conference on Automatic Control and Dynamic Optimization Techniques (ICACDOT), IEEE</t>
  </si>
  <si>
    <t>978-1-5090 -2080-5  (Online)</t>
  </si>
  <si>
    <t>Prof. S. C. Deshmukh</t>
  </si>
  <si>
    <t>Hexagonal Slot Antenna With Dual Band Notched Characteristics for UWB Applications</t>
  </si>
  <si>
    <t>International Conference On Innovative Trends In Engineering Research (ICITER-2016)</t>
  </si>
  <si>
    <t>IJIERT</t>
  </si>
  <si>
    <t>Printed Hexagonal Slot Antenna For UWB Applications</t>
  </si>
  <si>
    <t>2nd International Conference on Computing, Communication,Control And Automation</t>
  </si>
  <si>
    <t>978-1-5090-3291-4</t>
  </si>
  <si>
    <t>Collective intelligence &amp; sentimental analysis of twitter data by using Standford NLP libraries with software as a service (SaaS)</t>
  </si>
  <si>
    <t>IEEE International Conference on Computational Intelligence and Computing Research (ICCIC) at Chennai, India</t>
  </si>
  <si>
    <t>ISBN: 978-1-5090-0612-0</t>
  </si>
  <si>
    <t>Prof. Priyanka Aher</t>
  </si>
  <si>
    <t>Prof.Panhalkar A. R.</t>
  </si>
  <si>
    <t xml:space="preserve">Prof.D. R. Patil </t>
  </si>
  <si>
    <t>Prof..N.P.Shah</t>
  </si>
  <si>
    <t>Prof. V. B. Shinde</t>
  </si>
  <si>
    <t>Inverse Kinematics Problems in Industrial Robotics: A Review</t>
  </si>
  <si>
    <t>978-93-24457- 41-8</t>
  </si>
  <si>
    <t>Success Publications Radha Krishna Apartment, 535, Shaniwar Peth, Opp. Prabhat Theatre, Pune – 411032</t>
  </si>
  <si>
    <t>Dr. Nilesh U. Mate</t>
  </si>
  <si>
    <t>Use of Rubber Shock Absorber to Mitigate the Effect of Seismic Pounding</t>
  </si>
  <si>
    <t>International Conference on Recent Trends in Engineering and Science (ICRTES 2017)</t>
  </si>
  <si>
    <t>2347 - 6710</t>
  </si>
  <si>
    <t>Research Development Cell, Government College of Engineering, Jalagon (M. S), India</t>
  </si>
  <si>
    <t>International Journal of Innovative Research in Science, Engineering and Technology</t>
  </si>
  <si>
    <t>Prof.A.J.Mehetre</t>
  </si>
  <si>
    <t>2017-2018</t>
  </si>
  <si>
    <t>2018-2019</t>
  </si>
  <si>
    <t>Prof.M.A. Wakchaure</t>
  </si>
  <si>
    <t>Prof.Yogita Gunjal</t>
  </si>
  <si>
    <t>Prof.Rahul Paikrao</t>
  </si>
  <si>
    <t>Prof.Mubin Tamboli</t>
  </si>
  <si>
    <t>Prof.Kadlag Sunil Somnath</t>
  </si>
  <si>
    <t>Prof.Vijay Kumar</t>
  </si>
  <si>
    <t>Prof.Anup Kumar</t>
  </si>
  <si>
    <t>Prof.Pande Arvind Shubhash</t>
  </si>
  <si>
    <t>Prof.Ingale Saurbh Madhav</t>
  </si>
  <si>
    <t>Prof.S. K. Choudhary</t>
  </si>
  <si>
    <t xml:space="preserve">Prof.Kanawade M. T. </t>
  </si>
  <si>
    <t xml:space="preserve"> Prof.Bansode B.N.</t>
  </si>
  <si>
    <t>ISBN  No.978-1-5090-4890-8</t>
  </si>
  <si>
    <t>Prof. Pramoda Patro</t>
  </si>
  <si>
    <t>GSM Operated Wireless Sensor Based Mine Security and Safety Approach</t>
  </si>
  <si>
    <t>2017 International Conference on Computing, Communication, Control and Automation (ICCUBEA)</t>
  </si>
  <si>
    <t>978-1-5386 -4008-1</t>
  </si>
  <si>
    <t>Prof.Rajkumar Bhosale</t>
  </si>
  <si>
    <t xml:space="preserve">Prof. S.K.Hase, </t>
  </si>
  <si>
    <t>Prof.S.B.Kandekar</t>
  </si>
  <si>
    <t>Prof.Swati B Bhonde</t>
  </si>
  <si>
    <t>Prof.M.S. Tamboli</t>
  </si>
  <si>
    <t>Prof.V.K Abhang Prof. A.S. Thorat</t>
  </si>
  <si>
    <t>Prof.S.B. Rahane,</t>
  </si>
  <si>
    <t>Prof. Vilas S. Ubale</t>
  </si>
  <si>
    <t>ISSN NO: 2321-3469</t>
  </si>
  <si>
    <t>ISSN NO :2250-3021</t>
  </si>
  <si>
    <t>Design of EBG Structure for Mutual Coupling Reduction in Patch Antenna Array</t>
  </si>
  <si>
    <t>978-1-5386 -0926-2</t>
  </si>
  <si>
    <t>Design of X-Shaped Multi Band Printed Antenna for GSM-1800, Bluetooth, Wi-MAX and WLAN Applications with Improved Gain</t>
  </si>
  <si>
    <t xml:space="preserve">Design of Modified Hexagonal UWB Slot Antenna with Dual Band Notched Characteristics </t>
  </si>
  <si>
    <t>Design and Implementation of Encrypted SDR and Study of Noise in High Level System Architecture Using MATLAB</t>
  </si>
  <si>
    <t>Implementation of Co-Operative Vehicle Positioning System Using Kalman Filter MANETS</t>
  </si>
  <si>
    <t>Er. S. R. Gagare</t>
  </si>
  <si>
    <t>Prof.. M. B. Kadu</t>
  </si>
  <si>
    <t>2017 International Conference on Computing, Communication, Control and Automation</t>
  </si>
  <si>
    <t>Prof.. S  R. Jondhale</t>
  </si>
  <si>
    <t>Target Tracking with Constant Acceleration Motion using Kalman Filtering</t>
  </si>
  <si>
    <t>Maximum Power Point Tracking for Photovoltaic Systems</t>
  </si>
  <si>
    <t>Prof.S. S. Aher</t>
  </si>
  <si>
    <t>Moving Object Tracking Using Kalman Filter</t>
  </si>
  <si>
    <t>Prof.. S. M. Vanam</t>
  </si>
  <si>
    <t>Prof.H. A. Shinde</t>
  </si>
  <si>
    <t>Prof.A. R. Tambe</t>
  </si>
  <si>
    <t>Semicircular Multiband ACS Feed Antenna for IoT</t>
  </si>
  <si>
    <t>2017 IEEE Asia Pacific Microwave Conference (APMC)</t>
  </si>
  <si>
    <t>978-1-5386 -0640-7</t>
  </si>
  <si>
    <t>Hybrid Attribute Based Encryption and Customizable Authorization in Cloud Computing: A Revisited Approach</t>
  </si>
  <si>
    <t>Prof.. P. R. Gunjal</t>
  </si>
  <si>
    <t>Dual Polarized Patch Antenna Design for LTE and WLAN Application</t>
  </si>
  <si>
    <t>2019 5th International Conference for Convergence in Technology (I2CT)</t>
  </si>
  <si>
    <t>Dr. S. R. Jondhale</t>
  </si>
  <si>
    <t>“Comparison of Neural Network Training Functions for RSSI based Indoor Localization Problem in WSN” 
Part of the Advances in Intelligent Systems and Computing book series (AISC, volume 1132)</t>
  </si>
  <si>
    <t xml:space="preserve">Print ISBN: 978-3-030-40304-1
Online ISBN: 978-3-030-40305-8
</t>
  </si>
  <si>
    <t xml:space="preserve">AISC, WSN Springer Series </t>
  </si>
  <si>
    <t>“Application of Supervised Learning Approach for Target Localization in Wireless Sensor Network” 
Part of the Advances in Intelligent Systems and Computing book series (AISC, volume 1132)</t>
  </si>
  <si>
    <t xml:space="preserve">Print ISBN: 
978-3-030-40304-1
Online ISBN: 
978-3-030-40305-8
</t>
  </si>
  <si>
    <t>2019-2020</t>
  </si>
  <si>
    <t>Prof. Bansode B.N.</t>
  </si>
  <si>
    <t>ISSN NO: 2250-1991</t>
  </si>
  <si>
    <t xml:space="preserve"> Dr. B.L.Gunjal</t>
  </si>
  <si>
    <t>Prof..V.V.Sable</t>
  </si>
  <si>
    <t>VEHICLE CRASH BOX ANALYSIS OF DIFFERENT SHAPES SUBJECTED TO IMPACT LOADING FOR MINIMUM DEFLECTION USING ANSYS</t>
  </si>
  <si>
    <t>Success Publications Radha Krishna Apartment, 535, Shaniwar Peth, Opp. Prabhat Theatre, Pune – 411031</t>
  </si>
  <si>
    <t>Design of welding fixture and Robot programming</t>
  </si>
  <si>
    <t>OPTIMIZATION OF TURNING PARAMETERS TO IMPROVE SURFACE ROUGHNES &amp; MRR OF 2024-T3 ALUMINIUM</t>
  </si>
  <si>
    <t>Success Publications Radha Krishna Apartment, 535, Shaniwar Peth, Opp. Prabhat Theatre, Pune – 411033</t>
  </si>
  <si>
    <t>Path optimization for redundant manipulator to Travelling Salesman Problem (TSP)</t>
  </si>
  <si>
    <t>Success Publications Radha Krishna Apartment, 535, Shaniwar Peth, Opp. Prabhat Theatre, Pune – 411034</t>
  </si>
  <si>
    <t>MECH</t>
  </si>
  <si>
    <t>Dr. V. D. Wakchaure</t>
  </si>
  <si>
    <t>Prof.R. S. Tajane</t>
  </si>
  <si>
    <t>Design and Manufacturing of Steering free Bike for Ham-handed Persons</t>
  </si>
  <si>
    <t>978-93-24457- 41-7</t>
  </si>
  <si>
    <r>
      <t>10</t>
    </r>
    <r>
      <rPr>
        <vertAlign val="superscript"/>
        <sz val="11"/>
        <rFont val="Cambria"/>
        <family val="1"/>
        <scheme val="major"/>
      </rPr>
      <t>th</t>
    </r>
    <r>
      <rPr>
        <sz val="11"/>
        <rFont val="Cambria"/>
        <family val="1"/>
        <scheme val="major"/>
      </rPr>
      <t xml:space="preserve"> INDIACom 2016 3</t>
    </r>
    <r>
      <rPr>
        <vertAlign val="superscript"/>
        <sz val="11"/>
        <rFont val="Cambria"/>
        <family val="1"/>
        <scheme val="major"/>
      </rPr>
      <t>rd</t>
    </r>
    <r>
      <rPr>
        <sz val="11"/>
        <rFont val="Cambria"/>
        <family val="1"/>
        <scheme val="major"/>
      </rPr>
      <t xml:space="preserve"> International IEEE Conference Bharati Vidyapeeth ,New Delhi</t>
    </r>
  </si>
  <si>
    <r>
      <t>10t</t>
    </r>
    <r>
      <rPr>
        <vertAlign val="superscript"/>
        <sz val="11"/>
        <rFont val="Cambria"/>
        <family val="1"/>
        <scheme val="major"/>
      </rPr>
      <t>h</t>
    </r>
    <r>
      <rPr>
        <sz val="11"/>
        <rFont val="Cambria"/>
        <family val="1"/>
        <scheme val="major"/>
      </rPr>
      <t xml:space="preserve"> INDIACom 2016 3</t>
    </r>
    <r>
      <rPr>
        <vertAlign val="superscript"/>
        <sz val="11"/>
        <rFont val="Cambria"/>
        <family val="1"/>
        <scheme val="major"/>
      </rPr>
      <t>rd</t>
    </r>
    <r>
      <rPr>
        <sz val="11"/>
        <rFont val="Cambria"/>
        <family val="1"/>
        <scheme val="major"/>
      </rPr>
      <t xml:space="preserve"> International IEEE Conference Bharati Vidyapeeth ,New Delhi</t>
    </r>
  </si>
  <si>
    <r>
      <t>ISBN:</t>
    </r>
    <r>
      <rPr>
        <sz val="11"/>
        <color rgb="FF333333"/>
        <rFont val="Cambria"/>
        <family val="1"/>
        <scheme val="major"/>
      </rPr>
      <t> 978-1-5090-0467-6</t>
    </r>
  </si>
  <si>
    <r>
      <t xml:space="preserve">International </t>
    </r>
    <r>
      <rPr>
        <i/>
        <sz val="11"/>
        <color theme="1"/>
        <rFont val="Cambria"/>
        <family val="1"/>
        <scheme val="major"/>
      </rPr>
      <t>Conference</t>
    </r>
    <r>
      <rPr>
        <sz val="11"/>
        <color theme="1"/>
        <rFont val="Cambria"/>
        <family val="1"/>
        <scheme val="major"/>
      </rPr>
      <t xml:space="preserve"> on Computing Methodologies and Communication (ICCMC)</t>
    </r>
  </si>
  <si>
    <r>
      <t xml:space="preserve">International </t>
    </r>
    <r>
      <rPr>
        <i/>
        <sz val="11"/>
        <color theme="1"/>
        <rFont val="Cambria"/>
        <family val="1"/>
        <scheme val="major"/>
      </rPr>
      <t>Conference</t>
    </r>
    <r>
      <rPr>
        <sz val="11"/>
        <color theme="1"/>
        <rFont val="Cambria"/>
        <family val="1"/>
        <scheme val="major"/>
      </rPr>
      <t xml:space="preserve"> on Next Generation Intelligent Systems (ICNGIS)</t>
    </r>
  </si>
  <si>
    <t>15-16</t>
  </si>
  <si>
    <t>16-17</t>
  </si>
  <si>
    <t>17-18</t>
  </si>
  <si>
    <t>18-19</t>
  </si>
  <si>
    <t>19-20</t>
  </si>
  <si>
    <t>Year</t>
  </si>
  <si>
    <t>Total No. Publication (books/chapters/papers) during last five years</t>
  </si>
  <si>
    <t>New No for pdf</t>
  </si>
  <si>
    <t xml:space="preserve">Per teacher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</si>
</sst>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i/>
      <sz val="12"/>
      <color rgb="FF0070C0"/>
      <name val="Times New Roman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u/>
      <sz val="10"/>
      <color theme="10"/>
      <name val="Arial"/>
      <family val="2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name val="Cambria"/>
      <family val="1"/>
      <scheme val="major"/>
    </font>
    <font>
      <vertAlign val="superscript"/>
      <sz val="11"/>
      <name val="Cambria"/>
      <family val="1"/>
      <scheme val="major"/>
    </font>
    <font>
      <sz val="11"/>
      <color rgb="FF333333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sz val="12"/>
      <color rgb="FF002060"/>
      <name val="Book Antiqua"/>
      <family val="1"/>
    </font>
    <font>
      <sz val="12"/>
      <color rgb="FF000000"/>
      <name val="Book Antiqua"/>
      <family val="1"/>
    </font>
    <font>
      <b/>
      <sz val="12"/>
      <color theme="1"/>
      <name val="Book Antiqu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2" fillId="0" borderId="1" xfId="0" applyFont="1" applyBorder="1"/>
    <xf numFmtId="0" fontId="2" fillId="4" borderId="1" xfId="0" applyFont="1" applyFill="1" applyBorder="1"/>
    <xf numFmtId="0" fontId="0" fillId="0" borderId="0" xfId="0" applyAlignment="1">
      <alignment horizontal="right"/>
    </xf>
    <xf numFmtId="0" fontId="1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17" fontId="6" fillId="3" borderId="1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8" fillId="0" borderId="1" xfId="1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17" fontId="5" fillId="3" borderId="0" xfId="0" applyNumberFormat="1" applyFont="1" applyFill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17" fontId="5" fillId="0" borderId="0" xfId="0" applyNumberFormat="1" applyFont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17" fontId="8" fillId="0" borderId="1" xfId="0" applyNumberFormat="1" applyFont="1" applyFill="1" applyBorder="1" applyAlignment="1">
      <alignment horizontal="left" vertical="top"/>
    </xf>
    <xf numFmtId="17" fontId="8" fillId="3" borderId="1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/>
    </xf>
    <xf numFmtId="17" fontId="8" fillId="0" borderId="1" xfId="0" applyNumberFormat="1" applyFont="1" applyFill="1" applyBorder="1" applyAlignment="1">
      <alignment horizontal="left" vertical="top" wrapText="1"/>
    </xf>
    <xf numFmtId="17" fontId="8" fillId="3" borderId="1" xfId="0" applyNumberFormat="1" applyFont="1" applyFill="1" applyBorder="1" applyAlignment="1">
      <alignment horizontal="left" vertical="top" wrapText="1"/>
    </xf>
    <xf numFmtId="16" fontId="5" fillId="0" borderId="1" xfId="0" applyNumberFormat="1" applyFont="1" applyFill="1" applyBorder="1" applyAlignment="1">
      <alignment horizontal="left" vertical="top"/>
    </xf>
    <xf numFmtId="16" fontId="5" fillId="3" borderId="1" xfId="0" applyNumberFormat="1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1" fontId="5" fillId="0" borderId="1" xfId="0" applyNumberFormat="1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/>
    </xf>
    <xf numFmtId="0" fontId="2" fillId="5" borderId="1" xfId="0" applyFont="1" applyFill="1" applyBorder="1"/>
    <xf numFmtId="0" fontId="3" fillId="7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9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6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Number of books, chapters, papers in conference proceedings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0"/>
          <c:order val="0"/>
          <c:tx>
            <c:strRef>
              <c:f>Summary!$B$15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Summary!$C$4:$G$4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Summary!$C$15:$G$15</c:f>
              <c:numCache>
                <c:formatCode>General</c:formatCode>
                <c:ptCount val="5"/>
                <c:pt idx="0">
                  <c:v>35</c:v>
                </c:pt>
                <c:pt idx="1">
                  <c:v>35</c:v>
                </c:pt>
                <c:pt idx="2">
                  <c:v>31</c:v>
                </c:pt>
                <c:pt idx="3">
                  <c:v>53</c:v>
                </c:pt>
                <c:pt idx="4">
                  <c:v>16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1121920"/>
        <c:axId val="241129344"/>
      </c:barChart>
      <c:catAx>
        <c:axId val="24112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41129344"/>
        <c:crosses val="autoZero"/>
        <c:auto val="1"/>
        <c:lblAlgn val="ctr"/>
        <c:lblOffset val="100"/>
        <c:noMultiLvlLbl val="0"/>
      </c:catAx>
      <c:valAx>
        <c:axId val="241129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Numbers</a:t>
                </a:r>
              </a:p>
            </c:rich>
          </c:tx>
          <c:layout>
            <c:manualLayout>
              <c:xMode val="edge"/>
              <c:yMode val="edge"/>
              <c:x val="1.8957345971563982E-2"/>
              <c:y val="0.401414514977940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411219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Summary!$C$4</c:f>
              <c:strCache>
                <c:ptCount val="1"/>
                <c:pt idx="0">
                  <c:v>2015-16</c:v>
                </c:pt>
              </c:strCache>
            </c:strRef>
          </c:tx>
          <c:invertIfNegative val="0"/>
          <c:cat>
            <c:strRef>
              <c:f>Summary!$B$5:$B$15</c:f>
              <c:strCache>
                <c:ptCount val="11"/>
                <c:pt idx="0">
                  <c:v>Civil</c:v>
                </c:pt>
                <c:pt idx="1">
                  <c:v>Comp</c:v>
                </c:pt>
                <c:pt idx="2">
                  <c:v>Electrical</c:v>
                </c:pt>
                <c:pt idx="3">
                  <c:v>Elex</c:v>
                </c:pt>
                <c:pt idx="4">
                  <c:v>ETC</c:v>
                </c:pt>
                <c:pt idx="5">
                  <c:v>IT</c:v>
                </c:pt>
                <c:pt idx="6">
                  <c:v>Mech</c:v>
                </c:pt>
                <c:pt idx="7">
                  <c:v>Prod</c:v>
                </c:pt>
                <c:pt idx="8">
                  <c:v>MBA</c:v>
                </c:pt>
                <c:pt idx="9">
                  <c:v>FE</c:v>
                </c:pt>
                <c:pt idx="10">
                  <c:v>Total</c:v>
                </c:pt>
              </c:strCache>
            </c:strRef>
          </c:cat>
          <c:val>
            <c:numRef>
              <c:f>Summary!$C$5:$C$15</c:f>
              <c:numCache>
                <c:formatCode>General</c:formatCode>
                <c:ptCount val="11"/>
                <c:pt idx="0">
                  <c:v>2</c:v>
                </c:pt>
                <c:pt idx="1">
                  <c:v>7</c:v>
                </c:pt>
                <c:pt idx="2">
                  <c:v>0</c:v>
                </c:pt>
                <c:pt idx="3">
                  <c:v>6</c:v>
                </c:pt>
                <c:pt idx="4">
                  <c:v>18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35</c:v>
                </c:pt>
              </c:numCache>
            </c:numRef>
          </c:val>
        </c:ser>
        <c:ser>
          <c:idx val="1"/>
          <c:order val="1"/>
          <c:tx>
            <c:strRef>
              <c:f>Summary!$D$4</c:f>
              <c:strCache>
                <c:ptCount val="1"/>
                <c:pt idx="0">
                  <c:v>2016-17</c:v>
                </c:pt>
              </c:strCache>
            </c:strRef>
          </c:tx>
          <c:invertIfNegative val="0"/>
          <c:cat>
            <c:strRef>
              <c:f>Summary!$B$5:$B$15</c:f>
              <c:strCache>
                <c:ptCount val="11"/>
                <c:pt idx="0">
                  <c:v>Civil</c:v>
                </c:pt>
                <c:pt idx="1">
                  <c:v>Comp</c:v>
                </c:pt>
                <c:pt idx="2">
                  <c:v>Electrical</c:v>
                </c:pt>
                <c:pt idx="3">
                  <c:v>Elex</c:v>
                </c:pt>
                <c:pt idx="4">
                  <c:v>ETC</c:v>
                </c:pt>
                <c:pt idx="5">
                  <c:v>IT</c:v>
                </c:pt>
                <c:pt idx="6">
                  <c:v>Mech</c:v>
                </c:pt>
                <c:pt idx="7">
                  <c:v>Prod</c:v>
                </c:pt>
                <c:pt idx="8">
                  <c:v>MBA</c:v>
                </c:pt>
                <c:pt idx="9">
                  <c:v>FE</c:v>
                </c:pt>
                <c:pt idx="10">
                  <c:v>Total</c:v>
                </c:pt>
              </c:strCache>
            </c:strRef>
          </c:cat>
          <c:val>
            <c:numRef>
              <c:f>Summary!$D$5:$D$15</c:f>
              <c:numCache>
                <c:formatCode>General</c:formatCode>
                <c:ptCount val="11"/>
                <c:pt idx="0">
                  <c:v>2</c:v>
                </c:pt>
                <c:pt idx="1">
                  <c:v>8</c:v>
                </c:pt>
                <c:pt idx="2">
                  <c:v>1</c:v>
                </c:pt>
                <c:pt idx="3">
                  <c:v>5</c:v>
                </c:pt>
                <c:pt idx="4">
                  <c:v>10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35</c:v>
                </c:pt>
              </c:numCache>
            </c:numRef>
          </c:val>
        </c:ser>
        <c:ser>
          <c:idx val="2"/>
          <c:order val="2"/>
          <c:tx>
            <c:strRef>
              <c:f>Summary!$E$4</c:f>
              <c:strCache>
                <c:ptCount val="1"/>
                <c:pt idx="0">
                  <c:v>2017-18</c:v>
                </c:pt>
              </c:strCache>
            </c:strRef>
          </c:tx>
          <c:invertIfNegative val="0"/>
          <c:cat>
            <c:strRef>
              <c:f>Summary!$B$5:$B$15</c:f>
              <c:strCache>
                <c:ptCount val="11"/>
                <c:pt idx="0">
                  <c:v>Civil</c:v>
                </c:pt>
                <c:pt idx="1">
                  <c:v>Comp</c:v>
                </c:pt>
                <c:pt idx="2">
                  <c:v>Electrical</c:v>
                </c:pt>
                <c:pt idx="3">
                  <c:v>Elex</c:v>
                </c:pt>
                <c:pt idx="4">
                  <c:v>ETC</c:v>
                </c:pt>
                <c:pt idx="5">
                  <c:v>IT</c:v>
                </c:pt>
                <c:pt idx="6">
                  <c:v>Mech</c:v>
                </c:pt>
                <c:pt idx="7">
                  <c:v>Prod</c:v>
                </c:pt>
                <c:pt idx="8">
                  <c:v>MBA</c:v>
                </c:pt>
                <c:pt idx="9">
                  <c:v>FE</c:v>
                </c:pt>
                <c:pt idx="10">
                  <c:v>Total</c:v>
                </c:pt>
              </c:strCache>
            </c:strRef>
          </c:cat>
          <c:val>
            <c:numRef>
              <c:f>Summary!$E$5:$E$15</c:f>
              <c:numCache>
                <c:formatCode>General</c:formatCode>
                <c:ptCount val="11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31</c:v>
                </c:pt>
              </c:numCache>
            </c:numRef>
          </c:val>
        </c:ser>
        <c:ser>
          <c:idx val="3"/>
          <c:order val="3"/>
          <c:tx>
            <c:strRef>
              <c:f>Summary!$F$4</c:f>
              <c:strCache>
                <c:ptCount val="1"/>
                <c:pt idx="0">
                  <c:v>2018-19</c:v>
                </c:pt>
              </c:strCache>
            </c:strRef>
          </c:tx>
          <c:invertIfNegative val="0"/>
          <c:cat>
            <c:strRef>
              <c:f>Summary!$B$5:$B$15</c:f>
              <c:strCache>
                <c:ptCount val="11"/>
                <c:pt idx="0">
                  <c:v>Civil</c:v>
                </c:pt>
                <c:pt idx="1">
                  <c:v>Comp</c:v>
                </c:pt>
                <c:pt idx="2">
                  <c:v>Electrical</c:v>
                </c:pt>
                <c:pt idx="3">
                  <c:v>Elex</c:v>
                </c:pt>
                <c:pt idx="4">
                  <c:v>ETC</c:v>
                </c:pt>
                <c:pt idx="5">
                  <c:v>IT</c:v>
                </c:pt>
                <c:pt idx="6">
                  <c:v>Mech</c:v>
                </c:pt>
                <c:pt idx="7">
                  <c:v>Prod</c:v>
                </c:pt>
                <c:pt idx="8">
                  <c:v>MBA</c:v>
                </c:pt>
                <c:pt idx="9">
                  <c:v>FE</c:v>
                </c:pt>
                <c:pt idx="10">
                  <c:v>Total</c:v>
                </c:pt>
              </c:strCache>
            </c:strRef>
          </c:cat>
          <c:val>
            <c:numRef>
              <c:f>Summary!$F$5:$F$15</c:f>
              <c:numCache>
                <c:formatCode>General</c:formatCode>
                <c:ptCount val="11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6</c:v>
                </c:pt>
                <c:pt idx="4">
                  <c:v>24</c:v>
                </c:pt>
                <c:pt idx="5">
                  <c:v>3</c:v>
                </c:pt>
                <c:pt idx="6">
                  <c:v>7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53</c:v>
                </c:pt>
              </c:numCache>
            </c:numRef>
          </c:val>
        </c:ser>
        <c:ser>
          <c:idx val="4"/>
          <c:order val="4"/>
          <c:tx>
            <c:strRef>
              <c:f>Summary!$G$4</c:f>
              <c:strCache>
                <c:ptCount val="1"/>
                <c:pt idx="0">
                  <c:v>2019-20</c:v>
                </c:pt>
              </c:strCache>
            </c:strRef>
          </c:tx>
          <c:invertIfNegative val="0"/>
          <c:cat>
            <c:strRef>
              <c:f>Summary!$B$5:$B$15</c:f>
              <c:strCache>
                <c:ptCount val="11"/>
                <c:pt idx="0">
                  <c:v>Civil</c:v>
                </c:pt>
                <c:pt idx="1">
                  <c:v>Comp</c:v>
                </c:pt>
                <c:pt idx="2">
                  <c:v>Electrical</c:v>
                </c:pt>
                <c:pt idx="3">
                  <c:v>Elex</c:v>
                </c:pt>
                <c:pt idx="4">
                  <c:v>ETC</c:v>
                </c:pt>
                <c:pt idx="5">
                  <c:v>IT</c:v>
                </c:pt>
                <c:pt idx="6">
                  <c:v>Mech</c:v>
                </c:pt>
                <c:pt idx="7">
                  <c:v>Prod</c:v>
                </c:pt>
                <c:pt idx="8">
                  <c:v>MBA</c:v>
                </c:pt>
                <c:pt idx="9">
                  <c:v>FE</c:v>
                </c:pt>
                <c:pt idx="10">
                  <c:v>Total</c:v>
                </c:pt>
              </c:strCache>
            </c:strRef>
          </c:cat>
          <c:val>
            <c:numRef>
              <c:f>Summary!$G$5:$G$15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698688"/>
        <c:axId val="261700224"/>
      </c:barChart>
      <c:catAx>
        <c:axId val="261698688"/>
        <c:scaling>
          <c:orientation val="minMax"/>
        </c:scaling>
        <c:delete val="0"/>
        <c:axPos val="b"/>
        <c:majorTickMark val="out"/>
        <c:minorTickMark val="none"/>
        <c:tickLblPos val="nextTo"/>
        <c:crossAx val="261700224"/>
        <c:crosses val="autoZero"/>
        <c:auto val="1"/>
        <c:lblAlgn val="ctr"/>
        <c:lblOffset val="100"/>
        <c:noMultiLvlLbl val="0"/>
      </c:catAx>
      <c:valAx>
        <c:axId val="261700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16986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133351</xdr:rowOff>
    </xdr:from>
    <xdr:to>
      <xdr:col>14</xdr:col>
      <xdr:colOff>444500</xdr:colOff>
      <xdr:row>7</xdr:row>
      <xdr:rowOff>266700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434975</xdr:colOff>
      <xdr:row>1</xdr:row>
      <xdr:rowOff>95250</xdr:rowOff>
    </xdr:from>
    <xdr:to>
      <xdr:col>22</xdr:col>
      <xdr:colOff>311150</xdr:colOff>
      <xdr:row>10</xdr:row>
      <xdr:rowOff>266700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1257300</xdr:colOff>
      <xdr:row>21</xdr:row>
      <xdr:rowOff>19050</xdr:rowOff>
    </xdr:from>
    <xdr:to>
      <xdr:col>4</xdr:col>
      <xdr:colOff>133350</xdr:colOff>
      <xdr:row>23</xdr:row>
      <xdr:rowOff>38100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4829175"/>
          <a:ext cx="27051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url?sa=t&amp;rct=j&amp;q=&amp;esrc=s&amp;source=web&amp;cd=&amp;cad=rja&amp;uact=8&amp;ved=2ahUKEwix5YPF_t7qAhUcxjgGHRQ0D2QQFjACegQIAxAB&amp;url=https%3A%2F%2Fwww.researchgate.net%2Fpublication%2F323067929_Lip%2527s_movements_biometric_authentication_in_electronic_devices&amp;usg=AOvVaw24ctbT3QbsVDWYLRYFABQ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ogle.com/url?sa=t&amp;rct=j&amp;q=&amp;esrc=s&amp;source=web&amp;cd=&amp;cad=rja&amp;uact=8&amp;ved=2ahUKEwix5YPF_t7qAhUcxjgGHRQ0D2QQFjACegQIAxAB&amp;url=https%3A%2F%2Fwww.researchgate.net%2Fpublication%2F323067929_Lip%2527s_movements_biometric_authentication_in_electronic_devices&amp;usg=AOvVaw24ctbT3QbsVDWYLRYFABQ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1"/>
  <sheetViews>
    <sheetView topLeftCell="A82" zoomScale="80" zoomScaleNormal="80" workbookViewId="0">
      <selection activeCell="B1" sqref="B1:B1048576"/>
    </sheetView>
  </sheetViews>
  <sheetFormatPr defaultColWidth="9.1796875" defaultRowHeight="14.5" x14ac:dyDescent="0.35"/>
  <cols>
    <col min="1" max="1" width="8.08984375" style="15" customWidth="1"/>
    <col min="2" max="2" width="7.1796875" style="15" bestFit="1" customWidth="1"/>
    <col min="3" max="3" width="11.453125" style="15" customWidth="1"/>
    <col min="4" max="4" width="11.453125" style="24" customWidth="1"/>
    <col min="5" max="5" width="9.81640625" style="15" customWidth="1"/>
    <col min="6" max="6" width="28.54296875" style="15" customWidth="1"/>
    <col min="7" max="7" width="31.1796875" style="15" customWidth="1"/>
    <col min="8" max="8" width="13.26953125" style="15" customWidth="1"/>
    <col min="9" max="9" width="14.453125" style="15" customWidth="1"/>
    <col min="10" max="10" width="11.26953125" style="15" customWidth="1"/>
    <col min="11" max="11" width="13.54296875" style="15" customWidth="1"/>
    <col min="12" max="12" width="10.81640625" style="25" customWidth="1"/>
    <col min="13" max="13" width="12.81640625" style="15" customWidth="1"/>
    <col min="14" max="14" width="13.7265625" style="15" customWidth="1"/>
    <col min="15" max="15" width="11.81640625" style="15" customWidth="1"/>
    <col min="17" max="16384" width="9.1796875" style="15"/>
  </cols>
  <sheetData>
    <row r="1" spans="1:23" s="11" customFormat="1" ht="51.75" customHeight="1" x14ac:dyDescent="0.35">
      <c r="A1" s="52" t="s">
        <v>596</v>
      </c>
      <c r="B1" s="12" t="s">
        <v>0</v>
      </c>
      <c r="C1" s="12" t="s">
        <v>1</v>
      </c>
      <c r="D1" s="13" t="s">
        <v>371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4" t="s">
        <v>594</v>
      </c>
      <c r="M1" s="12" t="s">
        <v>9</v>
      </c>
      <c r="N1" s="12" t="s">
        <v>10</v>
      </c>
      <c r="O1" s="12" t="s">
        <v>11</v>
      </c>
      <c r="Q1" s="26" t="s">
        <v>359</v>
      </c>
      <c r="R1" s="27"/>
      <c r="S1" s="27"/>
      <c r="T1" s="27"/>
      <c r="U1" s="27"/>
      <c r="V1" s="27"/>
      <c r="W1" s="27"/>
    </row>
    <row r="2" spans="1:23" ht="46.5" customHeight="1" x14ac:dyDescent="0.35">
      <c r="A2" s="15">
        <v>1</v>
      </c>
      <c r="B2" s="28">
        <v>1</v>
      </c>
      <c r="C2" s="17" t="s">
        <v>383</v>
      </c>
      <c r="D2" s="20" t="s">
        <v>372</v>
      </c>
      <c r="E2" s="17" t="s">
        <v>384</v>
      </c>
      <c r="F2" s="17" t="s">
        <v>62</v>
      </c>
      <c r="G2" s="29" t="s">
        <v>385</v>
      </c>
      <c r="H2" s="17" t="s">
        <v>386</v>
      </c>
      <c r="I2" s="17" t="s">
        <v>386</v>
      </c>
      <c r="J2" s="17" t="s">
        <v>26</v>
      </c>
      <c r="K2" s="17" t="s">
        <v>387</v>
      </c>
      <c r="L2" s="20" t="s">
        <v>589</v>
      </c>
      <c r="M2" s="17" t="s">
        <v>388</v>
      </c>
      <c r="N2" s="17" t="s">
        <v>389</v>
      </c>
      <c r="O2" s="28"/>
      <c r="Q2" s="30">
        <v>42551</v>
      </c>
      <c r="R2" s="30">
        <v>42916</v>
      </c>
      <c r="S2" s="30">
        <v>43281</v>
      </c>
      <c r="T2" s="30">
        <v>43646</v>
      </c>
      <c r="U2" s="30">
        <v>43983</v>
      </c>
    </row>
    <row r="3" spans="1:23" ht="46.5" customHeight="1" x14ac:dyDescent="0.35">
      <c r="A3" s="15">
        <v>2</v>
      </c>
      <c r="B3" s="28">
        <v>2</v>
      </c>
      <c r="C3" s="17" t="s">
        <v>383</v>
      </c>
      <c r="D3" s="20" t="s">
        <v>372</v>
      </c>
      <c r="E3" s="17" t="s">
        <v>390</v>
      </c>
      <c r="F3" s="17" t="s">
        <v>62</v>
      </c>
      <c r="G3" s="29" t="s">
        <v>385</v>
      </c>
      <c r="H3" s="17" t="s">
        <v>386</v>
      </c>
      <c r="I3" s="17" t="s">
        <v>386</v>
      </c>
      <c r="J3" s="17" t="s">
        <v>26</v>
      </c>
      <c r="K3" s="17" t="s">
        <v>387</v>
      </c>
      <c r="L3" s="20" t="s">
        <v>589</v>
      </c>
      <c r="M3" s="17" t="s">
        <v>388</v>
      </c>
      <c r="N3" s="17" t="s">
        <v>389</v>
      </c>
      <c r="O3" s="28"/>
    </row>
    <row r="4" spans="1:23" ht="46.5" customHeight="1" x14ac:dyDescent="0.35">
      <c r="A4" s="15">
        <v>3</v>
      </c>
      <c r="B4" s="31">
        <v>3</v>
      </c>
      <c r="C4" s="32" t="s">
        <v>12</v>
      </c>
      <c r="D4" s="33" t="s">
        <v>365</v>
      </c>
      <c r="E4" s="32" t="s">
        <v>391</v>
      </c>
      <c r="F4" s="32" t="s">
        <v>13</v>
      </c>
      <c r="G4" s="32"/>
      <c r="H4" s="32"/>
      <c r="I4" s="32"/>
      <c r="J4" s="32"/>
      <c r="K4" s="34" t="s">
        <v>387</v>
      </c>
      <c r="L4" s="35" t="s">
        <v>589</v>
      </c>
      <c r="M4" s="32" t="s">
        <v>14</v>
      </c>
      <c r="N4" s="32" t="s">
        <v>15</v>
      </c>
      <c r="O4" s="32" t="s">
        <v>16</v>
      </c>
    </row>
    <row r="5" spans="1:23" ht="46.5" customHeight="1" x14ac:dyDescent="0.35">
      <c r="A5" s="15">
        <v>4</v>
      </c>
      <c r="B5" s="28">
        <v>4</v>
      </c>
      <c r="C5" s="32" t="s">
        <v>12</v>
      </c>
      <c r="D5" s="33" t="s">
        <v>365</v>
      </c>
      <c r="E5" s="32" t="s">
        <v>391</v>
      </c>
      <c r="F5" s="32" t="s">
        <v>17</v>
      </c>
      <c r="G5" s="32"/>
      <c r="H5" s="32"/>
      <c r="I5" s="32"/>
      <c r="J5" s="32"/>
      <c r="K5" s="34" t="s">
        <v>387</v>
      </c>
      <c r="L5" s="35" t="s">
        <v>589</v>
      </c>
      <c r="M5" s="32" t="s">
        <v>18</v>
      </c>
      <c r="N5" s="32" t="s">
        <v>15</v>
      </c>
      <c r="O5" s="32" t="s">
        <v>16</v>
      </c>
    </row>
    <row r="6" spans="1:23" ht="46.5" customHeight="1" x14ac:dyDescent="0.35">
      <c r="A6" s="15">
        <v>5</v>
      </c>
      <c r="B6" s="28">
        <v>5</v>
      </c>
      <c r="C6" s="32" t="s">
        <v>12</v>
      </c>
      <c r="D6" s="33" t="s">
        <v>365</v>
      </c>
      <c r="E6" s="32" t="s">
        <v>391</v>
      </c>
      <c r="F6" s="32" t="s">
        <v>19</v>
      </c>
      <c r="G6" s="32"/>
      <c r="H6" s="32"/>
      <c r="I6" s="32"/>
      <c r="J6" s="32"/>
      <c r="K6" s="34" t="s">
        <v>387</v>
      </c>
      <c r="L6" s="35" t="s">
        <v>589</v>
      </c>
      <c r="M6" s="32" t="s">
        <v>20</v>
      </c>
      <c r="N6" s="32" t="s">
        <v>15</v>
      </c>
      <c r="O6" s="32" t="s">
        <v>21</v>
      </c>
    </row>
    <row r="7" spans="1:23" ht="46.5" customHeight="1" x14ac:dyDescent="0.35">
      <c r="A7" s="15">
        <v>6</v>
      </c>
      <c r="B7" s="31">
        <v>6</v>
      </c>
      <c r="C7" s="32" t="s">
        <v>12</v>
      </c>
      <c r="D7" s="33" t="s">
        <v>365</v>
      </c>
      <c r="E7" s="32" t="s">
        <v>391</v>
      </c>
      <c r="F7" s="32" t="s">
        <v>22</v>
      </c>
      <c r="G7" s="32"/>
      <c r="H7" s="32"/>
      <c r="I7" s="32"/>
      <c r="J7" s="32"/>
      <c r="K7" s="34" t="s">
        <v>387</v>
      </c>
      <c r="L7" s="35" t="s">
        <v>589</v>
      </c>
      <c r="M7" s="32" t="s">
        <v>23</v>
      </c>
      <c r="N7" s="32" t="s">
        <v>15</v>
      </c>
      <c r="O7" s="32" t="s">
        <v>21</v>
      </c>
    </row>
    <row r="8" spans="1:23" ht="46.5" customHeight="1" x14ac:dyDescent="0.35">
      <c r="A8" s="15">
        <v>7</v>
      </c>
      <c r="B8" s="28">
        <v>7</v>
      </c>
      <c r="C8" s="32" t="s">
        <v>12</v>
      </c>
      <c r="D8" s="33" t="s">
        <v>365</v>
      </c>
      <c r="E8" s="32" t="s">
        <v>392</v>
      </c>
      <c r="F8" s="32"/>
      <c r="G8" s="32" t="s">
        <v>24</v>
      </c>
      <c r="H8" s="32" t="s">
        <v>25</v>
      </c>
      <c r="I8" s="32" t="s">
        <v>25</v>
      </c>
      <c r="J8" s="31" t="s">
        <v>26</v>
      </c>
      <c r="K8" s="34" t="s">
        <v>387</v>
      </c>
      <c r="L8" s="35" t="s">
        <v>589</v>
      </c>
      <c r="M8" s="32" t="s">
        <v>27</v>
      </c>
      <c r="N8" s="31"/>
      <c r="O8" s="32" t="s">
        <v>28</v>
      </c>
    </row>
    <row r="9" spans="1:23" ht="46.5" customHeight="1" x14ac:dyDescent="0.35">
      <c r="A9" s="15">
        <v>8</v>
      </c>
      <c r="B9" s="28">
        <v>8</v>
      </c>
      <c r="C9" s="32" t="s">
        <v>12</v>
      </c>
      <c r="D9" s="33" t="s">
        <v>365</v>
      </c>
      <c r="E9" s="32" t="s">
        <v>393</v>
      </c>
      <c r="F9" s="32"/>
      <c r="G9" s="32" t="s">
        <v>29</v>
      </c>
      <c r="H9" s="32" t="s">
        <v>584</v>
      </c>
      <c r="I9" s="32" t="s">
        <v>584</v>
      </c>
      <c r="J9" s="31" t="s">
        <v>26</v>
      </c>
      <c r="K9" s="34" t="s">
        <v>387</v>
      </c>
      <c r="L9" s="35" t="s">
        <v>589</v>
      </c>
      <c r="M9" s="31"/>
      <c r="N9" s="31" t="s">
        <v>15</v>
      </c>
      <c r="O9" s="32" t="s">
        <v>30</v>
      </c>
    </row>
    <row r="10" spans="1:23" ht="46.5" customHeight="1" x14ac:dyDescent="0.35">
      <c r="A10" s="15">
        <v>9</v>
      </c>
      <c r="B10" s="31">
        <v>9</v>
      </c>
      <c r="C10" s="32" t="s">
        <v>12</v>
      </c>
      <c r="D10" s="33" t="s">
        <v>365</v>
      </c>
      <c r="E10" s="32" t="s">
        <v>394</v>
      </c>
      <c r="F10" s="32"/>
      <c r="G10" s="32" t="s">
        <v>29</v>
      </c>
      <c r="H10" s="32"/>
      <c r="I10" s="32" t="s">
        <v>585</v>
      </c>
      <c r="J10" s="31" t="s">
        <v>26</v>
      </c>
      <c r="K10" s="34" t="s">
        <v>387</v>
      </c>
      <c r="L10" s="35" t="s">
        <v>589</v>
      </c>
      <c r="M10" s="31"/>
      <c r="N10" s="31" t="s">
        <v>15</v>
      </c>
      <c r="O10" s="32" t="s">
        <v>30</v>
      </c>
    </row>
    <row r="11" spans="1:23" ht="46.5" customHeight="1" x14ac:dyDescent="0.35">
      <c r="A11" s="15">
        <v>10</v>
      </c>
      <c r="B11" s="28">
        <v>10</v>
      </c>
      <c r="C11" s="32" t="s">
        <v>54</v>
      </c>
      <c r="D11" s="33" t="s">
        <v>367</v>
      </c>
      <c r="E11" s="17" t="s">
        <v>395</v>
      </c>
      <c r="F11" s="18" t="s">
        <v>31</v>
      </c>
      <c r="G11" s="17" t="s">
        <v>32</v>
      </c>
      <c r="H11" s="17" t="s">
        <v>33</v>
      </c>
      <c r="I11" s="17" t="s">
        <v>34</v>
      </c>
      <c r="J11" s="18" t="s">
        <v>26</v>
      </c>
      <c r="K11" s="17" t="s">
        <v>387</v>
      </c>
      <c r="L11" s="20" t="s">
        <v>589</v>
      </c>
      <c r="M11" s="17" t="s">
        <v>35</v>
      </c>
      <c r="N11" s="17" t="s">
        <v>36</v>
      </c>
      <c r="O11" s="17" t="s">
        <v>37</v>
      </c>
    </row>
    <row r="12" spans="1:23" ht="46.5" customHeight="1" x14ac:dyDescent="0.35">
      <c r="A12" s="15">
        <v>11</v>
      </c>
      <c r="B12" s="28">
        <v>11</v>
      </c>
      <c r="C12" s="32" t="s">
        <v>396</v>
      </c>
      <c r="D12" s="33" t="s">
        <v>367</v>
      </c>
      <c r="E12" s="17" t="s">
        <v>397</v>
      </c>
      <c r="F12" s="18" t="s">
        <v>31</v>
      </c>
      <c r="G12" s="17" t="s">
        <v>38</v>
      </c>
      <c r="H12" s="17" t="s">
        <v>39</v>
      </c>
      <c r="I12" s="17" t="s">
        <v>40</v>
      </c>
      <c r="J12" s="18" t="s">
        <v>26</v>
      </c>
      <c r="K12" s="17" t="s">
        <v>387</v>
      </c>
      <c r="L12" s="20" t="s">
        <v>589</v>
      </c>
      <c r="M12" s="17" t="s">
        <v>398</v>
      </c>
      <c r="N12" s="17" t="s">
        <v>36</v>
      </c>
      <c r="O12" s="17" t="s">
        <v>41</v>
      </c>
    </row>
    <row r="13" spans="1:23" ht="46.5" customHeight="1" x14ac:dyDescent="0.35">
      <c r="A13" s="15">
        <v>12</v>
      </c>
      <c r="B13" s="31">
        <v>12</v>
      </c>
      <c r="C13" s="32" t="s">
        <v>54</v>
      </c>
      <c r="D13" s="33" t="s">
        <v>367</v>
      </c>
      <c r="E13" s="18" t="s">
        <v>399</v>
      </c>
      <c r="F13" s="18" t="s">
        <v>31</v>
      </c>
      <c r="G13" s="17" t="s">
        <v>42</v>
      </c>
      <c r="H13" s="17" t="s">
        <v>43</v>
      </c>
      <c r="I13" s="17" t="s">
        <v>44</v>
      </c>
      <c r="J13" s="17" t="s">
        <v>45</v>
      </c>
      <c r="K13" s="17" t="s">
        <v>387</v>
      </c>
      <c r="L13" s="20" t="s">
        <v>589</v>
      </c>
      <c r="M13" s="28" t="s">
        <v>31</v>
      </c>
      <c r="N13" s="17" t="s">
        <v>36</v>
      </c>
      <c r="O13" s="17" t="s">
        <v>46</v>
      </c>
    </row>
    <row r="14" spans="1:23" ht="46.5" customHeight="1" x14ac:dyDescent="0.35">
      <c r="A14" s="15">
        <v>13</v>
      </c>
      <c r="B14" s="28">
        <v>13</v>
      </c>
      <c r="C14" s="32" t="s">
        <v>54</v>
      </c>
      <c r="D14" s="33" t="s">
        <v>367</v>
      </c>
      <c r="E14" s="18" t="s">
        <v>400</v>
      </c>
      <c r="F14" s="18" t="s">
        <v>31</v>
      </c>
      <c r="G14" s="17" t="s">
        <v>47</v>
      </c>
      <c r="H14" s="17" t="s">
        <v>48</v>
      </c>
      <c r="I14" s="17" t="s">
        <v>48</v>
      </c>
      <c r="J14" s="18" t="s">
        <v>45</v>
      </c>
      <c r="K14" s="17" t="s">
        <v>387</v>
      </c>
      <c r="L14" s="20" t="s">
        <v>589</v>
      </c>
      <c r="M14" s="28" t="s">
        <v>31</v>
      </c>
      <c r="N14" s="17" t="s">
        <v>36</v>
      </c>
      <c r="O14" s="17" t="s">
        <v>49</v>
      </c>
    </row>
    <row r="15" spans="1:23" ht="46.5" customHeight="1" x14ac:dyDescent="0.35">
      <c r="A15" s="15">
        <v>14</v>
      </c>
      <c r="B15" s="28">
        <v>14</v>
      </c>
      <c r="C15" s="32" t="s">
        <v>396</v>
      </c>
      <c r="D15" s="33" t="s">
        <v>367</v>
      </c>
      <c r="E15" s="18" t="s">
        <v>401</v>
      </c>
      <c r="F15" s="18" t="s">
        <v>31</v>
      </c>
      <c r="G15" s="17" t="s">
        <v>51</v>
      </c>
      <c r="H15" s="17" t="s">
        <v>43</v>
      </c>
      <c r="I15" s="17" t="s">
        <v>52</v>
      </c>
      <c r="J15" s="18" t="s">
        <v>45</v>
      </c>
      <c r="K15" s="17" t="s">
        <v>387</v>
      </c>
      <c r="L15" s="20" t="s">
        <v>589</v>
      </c>
      <c r="M15" s="23" t="s">
        <v>31</v>
      </c>
      <c r="N15" s="17" t="s">
        <v>36</v>
      </c>
      <c r="O15" s="17" t="s">
        <v>53</v>
      </c>
    </row>
    <row r="16" spans="1:23" ht="46.5" customHeight="1" x14ac:dyDescent="0.35">
      <c r="A16" s="15">
        <v>15</v>
      </c>
      <c r="B16" s="31">
        <v>15</v>
      </c>
      <c r="C16" s="18" t="s">
        <v>54</v>
      </c>
      <c r="D16" s="19" t="s">
        <v>367</v>
      </c>
      <c r="E16" s="18" t="s">
        <v>402</v>
      </c>
      <c r="F16" s="18" t="s">
        <v>31</v>
      </c>
      <c r="G16" s="17" t="s">
        <v>55</v>
      </c>
      <c r="H16" s="17" t="s">
        <v>56</v>
      </c>
      <c r="I16" s="17" t="s">
        <v>57</v>
      </c>
      <c r="J16" s="18" t="s">
        <v>45</v>
      </c>
      <c r="K16" s="17" t="s">
        <v>387</v>
      </c>
      <c r="L16" s="20" t="s">
        <v>589</v>
      </c>
      <c r="M16" s="23" t="s">
        <v>31</v>
      </c>
      <c r="N16" s="17" t="s">
        <v>36</v>
      </c>
      <c r="O16" s="17" t="s">
        <v>58</v>
      </c>
    </row>
    <row r="17" spans="1:15" ht="46.5" customHeight="1" x14ac:dyDescent="0.35">
      <c r="A17" s="15">
        <v>16</v>
      </c>
      <c r="B17" s="28">
        <v>16</v>
      </c>
      <c r="C17" s="17" t="s">
        <v>59</v>
      </c>
      <c r="D17" s="20" t="s">
        <v>59</v>
      </c>
      <c r="E17" s="17" t="s">
        <v>403</v>
      </c>
      <c r="F17" s="17" t="s">
        <v>61</v>
      </c>
      <c r="G17" s="18" t="s">
        <v>62</v>
      </c>
      <c r="H17" s="18" t="s">
        <v>62</v>
      </c>
      <c r="I17" s="18" t="s">
        <v>63</v>
      </c>
      <c r="J17" s="18" t="s">
        <v>26</v>
      </c>
      <c r="K17" s="17" t="s">
        <v>387</v>
      </c>
      <c r="L17" s="20" t="s">
        <v>589</v>
      </c>
      <c r="M17" s="18" t="s">
        <v>65</v>
      </c>
      <c r="N17" s="18" t="s">
        <v>66</v>
      </c>
      <c r="O17" s="17" t="s">
        <v>67</v>
      </c>
    </row>
    <row r="18" spans="1:15" ht="46.5" customHeight="1" x14ac:dyDescent="0.35">
      <c r="A18" s="15">
        <v>17</v>
      </c>
      <c r="B18" s="28">
        <v>17</v>
      </c>
      <c r="C18" s="17" t="s">
        <v>59</v>
      </c>
      <c r="D18" s="20" t="s">
        <v>59</v>
      </c>
      <c r="E18" s="17" t="s">
        <v>404</v>
      </c>
      <c r="F18" s="17" t="s">
        <v>68</v>
      </c>
      <c r="G18" s="18" t="s">
        <v>62</v>
      </c>
      <c r="H18" s="18" t="s">
        <v>62</v>
      </c>
      <c r="I18" s="18" t="s">
        <v>63</v>
      </c>
      <c r="J18" s="18" t="s">
        <v>26</v>
      </c>
      <c r="K18" s="17" t="s">
        <v>387</v>
      </c>
      <c r="L18" s="20" t="s">
        <v>589</v>
      </c>
      <c r="M18" s="36" t="s">
        <v>69</v>
      </c>
      <c r="N18" s="18" t="s">
        <v>66</v>
      </c>
      <c r="O18" s="17" t="s">
        <v>67</v>
      </c>
    </row>
    <row r="19" spans="1:15" ht="46.5" customHeight="1" x14ac:dyDescent="0.35">
      <c r="A19" s="15">
        <v>18</v>
      </c>
      <c r="B19" s="31">
        <v>18</v>
      </c>
      <c r="C19" s="17" t="s">
        <v>59</v>
      </c>
      <c r="D19" s="20" t="s">
        <v>59</v>
      </c>
      <c r="E19" s="17" t="s">
        <v>405</v>
      </c>
      <c r="F19" s="17" t="s">
        <v>68</v>
      </c>
      <c r="G19" s="18" t="s">
        <v>62</v>
      </c>
      <c r="H19" s="18" t="s">
        <v>62</v>
      </c>
      <c r="I19" s="18" t="s">
        <v>63</v>
      </c>
      <c r="J19" s="18" t="s">
        <v>26</v>
      </c>
      <c r="K19" s="17" t="s">
        <v>387</v>
      </c>
      <c r="L19" s="20" t="s">
        <v>589</v>
      </c>
      <c r="M19" s="36" t="s">
        <v>69</v>
      </c>
      <c r="N19" s="18" t="s">
        <v>66</v>
      </c>
      <c r="O19" s="17" t="s">
        <v>67</v>
      </c>
    </row>
    <row r="20" spans="1:15" ht="46.5" customHeight="1" x14ac:dyDescent="0.35">
      <c r="A20" s="15">
        <v>19</v>
      </c>
      <c r="B20" s="28">
        <v>19</v>
      </c>
      <c r="C20" s="17" t="s">
        <v>59</v>
      </c>
      <c r="D20" s="20" t="s">
        <v>59</v>
      </c>
      <c r="E20" s="17" t="s">
        <v>406</v>
      </c>
      <c r="F20" s="18" t="s">
        <v>62</v>
      </c>
      <c r="G20" s="17" t="s">
        <v>407</v>
      </c>
      <c r="H20" s="17" t="s">
        <v>408</v>
      </c>
      <c r="I20" s="17" t="s">
        <v>408</v>
      </c>
      <c r="J20" s="18" t="s">
        <v>26</v>
      </c>
      <c r="K20" s="17" t="s">
        <v>387</v>
      </c>
      <c r="L20" s="20" t="s">
        <v>589</v>
      </c>
      <c r="M20" s="36" t="s">
        <v>409</v>
      </c>
      <c r="N20" s="18" t="s">
        <v>66</v>
      </c>
      <c r="O20" s="17" t="s">
        <v>410</v>
      </c>
    </row>
    <row r="21" spans="1:15" ht="46.5" customHeight="1" x14ac:dyDescent="0.35">
      <c r="A21" s="15">
        <v>20</v>
      </c>
      <c r="B21" s="28">
        <v>20</v>
      </c>
      <c r="C21" s="17" t="s">
        <v>59</v>
      </c>
      <c r="D21" s="20" t="s">
        <v>59</v>
      </c>
      <c r="E21" s="17" t="s">
        <v>411</v>
      </c>
      <c r="F21" s="18" t="s">
        <v>62</v>
      </c>
      <c r="G21" s="17" t="s">
        <v>412</v>
      </c>
      <c r="H21" s="17" t="s">
        <v>413</v>
      </c>
      <c r="I21" s="17" t="s">
        <v>413</v>
      </c>
      <c r="J21" s="18" t="s">
        <v>26</v>
      </c>
      <c r="K21" s="17" t="s">
        <v>387</v>
      </c>
      <c r="L21" s="20" t="s">
        <v>589</v>
      </c>
      <c r="M21" s="36" t="s">
        <v>414</v>
      </c>
      <c r="N21" s="18" t="s">
        <v>66</v>
      </c>
      <c r="O21" s="17" t="s">
        <v>415</v>
      </c>
    </row>
    <row r="22" spans="1:15" ht="46.5" customHeight="1" x14ac:dyDescent="0.35">
      <c r="A22" s="15">
        <v>21</v>
      </c>
      <c r="B22" s="31">
        <v>21</v>
      </c>
      <c r="C22" s="17" t="s">
        <v>59</v>
      </c>
      <c r="D22" s="20" t="s">
        <v>59</v>
      </c>
      <c r="E22" s="17" t="s">
        <v>416</v>
      </c>
      <c r="F22" s="18" t="s">
        <v>62</v>
      </c>
      <c r="G22" s="17" t="s">
        <v>417</v>
      </c>
      <c r="H22" s="17" t="s">
        <v>413</v>
      </c>
      <c r="I22" s="17" t="s">
        <v>413</v>
      </c>
      <c r="J22" s="18" t="s">
        <v>26</v>
      </c>
      <c r="K22" s="17" t="s">
        <v>387</v>
      </c>
      <c r="L22" s="20" t="s">
        <v>589</v>
      </c>
      <c r="M22" s="36" t="s">
        <v>414</v>
      </c>
      <c r="N22" s="18" t="s">
        <v>66</v>
      </c>
      <c r="O22" s="17" t="s">
        <v>415</v>
      </c>
    </row>
    <row r="23" spans="1:15" ht="46.5" customHeight="1" x14ac:dyDescent="0.35">
      <c r="A23" s="15">
        <v>22</v>
      </c>
      <c r="B23" s="28">
        <v>22</v>
      </c>
      <c r="C23" s="17" t="s">
        <v>59</v>
      </c>
      <c r="D23" s="20" t="s">
        <v>59</v>
      </c>
      <c r="E23" s="17" t="s">
        <v>418</v>
      </c>
      <c r="F23" s="18" t="s">
        <v>62</v>
      </c>
      <c r="G23" s="17" t="s">
        <v>419</v>
      </c>
      <c r="H23" s="17" t="s">
        <v>413</v>
      </c>
      <c r="I23" s="17" t="s">
        <v>413</v>
      </c>
      <c r="J23" s="18" t="s">
        <v>26</v>
      </c>
      <c r="K23" s="17" t="s">
        <v>387</v>
      </c>
      <c r="L23" s="20" t="s">
        <v>589</v>
      </c>
      <c r="M23" s="36" t="s">
        <v>420</v>
      </c>
      <c r="N23" s="18" t="s">
        <v>66</v>
      </c>
      <c r="O23" s="17" t="s">
        <v>41</v>
      </c>
    </row>
    <row r="24" spans="1:15" ht="46.5" customHeight="1" x14ac:dyDescent="0.35">
      <c r="A24" s="15">
        <v>23</v>
      </c>
      <c r="B24" s="28">
        <v>23</v>
      </c>
      <c r="C24" s="17" t="s">
        <v>59</v>
      </c>
      <c r="D24" s="20" t="s">
        <v>59</v>
      </c>
      <c r="E24" s="17" t="s">
        <v>418</v>
      </c>
      <c r="F24" s="18" t="s">
        <v>62</v>
      </c>
      <c r="G24" s="17" t="s">
        <v>421</v>
      </c>
      <c r="H24" s="17" t="s">
        <v>422</v>
      </c>
      <c r="I24" s="17" t="s">
        <v>422</v>
      </c>
      <c r="J24" s="18" t="s">
        <v>26</v>
      </c>
      <c r="K24" s="17" t="s">
        <v>387</v>
      </c>
      <c r="L24" s="20" t="s">
        <v>589</v>
      </c>
      <c r="M24" s="36" t="s">
        <v>423</v>
      </c>
      <c r="N24" s="18" t="s">
        <v>66</v>
      </c>
      <c r="O24" s="17" t="s">
        <v>424</v>
      </c>
    </row>
    <row r="25" spans="1:15" ht="46.5" customHeight="1" x14ac:dyDescent="0.35">
      <c r="A25" s="15">
        <v>24</v>
      </c>
      <c r="B25" s="31">
        <v>24</v>
      </c>
      <c r="C25" s="17" t="s">
        <v>59</v>
      </c>
      <c r="D25" s="20" t="s">
        <v>59</v>
      </c>
      <c r="E25" s="17" t="s">
        <v>425</v>
      </c>
      <c r="F25" s="18" t="s">
        <v>62</v>
      </c>
      <c r="G25" s="17" t="s">
        <v>426</v>
      </c>
      <c r="H25" s="17" t="s">
        <v>427</v>
      </c>
      <c r="I25" s="17" t="s">
        <v>427</v>
      </c>
      <c r="J25" s="18" t="s">
        <v>26</v>
      </c>
      <c r="K25" s="17" t="s">
        <v>387</v>
      </c>
      <c r="L25" s="20" t="s">
        <v>589</v>
      </c>
      <c r="M25" s="36" t="s">
        <v>62</v>
      </c>
      <c r="N25" s="18" t="s">
        <v>66</v>
      </c>
      <c r="O25" s="17" t="s">
        <v>62</v>
      </c>
    </row>
    <row r="26" spans="1:15" ht="46.5" customHeight="1" x14ac:dyDescent="0.35">
      <c r="A26" s="15">
        <v>25</v>
      </c>
      <c r="B26" s="28">
        <v>25</v>
      </c>
      <c r="C26" s="17" t="s">
        <v>59</v>
      </c>
      <c r="D26" s="20" t="s">
        <v>59</v>
      </c>
      <c r="E26" s="17" t="s">
        <v>428</v>
      </c>
      <c r="F26" s="18" t="s">
        <v>62</v>
      </c>
      <c r="G26" s="17" t="s">
        <v>419</v>
      </c>
      <c r="H26" s="17" t="s">
        <v>413</v>
      </c>
      <c r="I26" s="17" t="s">
        <v>413</v>
      </c>
      <c r="J26" s="18" t="s">
        <v>26</v>
      </c>
      <c r="K26" s="17" t="s">
        <v>387</v>
      </c>
      <c r="L26" s="20" t="s">
        <v>589</v>
      </c>
      <c r="M26" s="36" t="s">
        <v>414</v>
      </c>
      <c r="N26" s="18" t="s">
        <v>66</v>
      </c>
      <c r="O26" s="17" t="s">
        <v>41</v>
      </c>
    </row>
    <row r="27" spans="1:15" ht="46.5" customHeight="1" x14ac:dyDescent="0.35">
      <c r="A27" s="15">
        <v>26</v>
      </c>
      <c r="B27" s="28">
        <v>26</v>
      </c>
      <c r="C27" s="17" t="s">
        <v>59</v>
      </c>
      <c r="D27" s="20" t="s">
        <v>59</v>
      </c>
      <c r="E27" s="17" t="s">
        <v>429</v>
      </c>
      <c r="F27" s="18" t="s">
        <v>62</v>
      </c>
      <c r="G27" s="17" t="s">
        <v>430</v>
      </c>
      <c r="H27" s="17" t="s">
        <v>413</v>
      </c>
      <c r="I27" s="17" t="s">
        <v>413</v>
      </c>
      <c r="J27" s="18" t="s">
        <v>26</v>
      </c>
      <c r="K27" s="17" t="s">
        <v>387</v>
      </c>
      <c r="L27" s="20" t="s">
        <v>589</v>
      </c>
      <c r="M27" s="36" t="s">
        <v>414</v>
      </c>
      <c r="N27" s="18" t="s">
        <v>66</v>
      </c>
      <c r="O27" s="17" t="s">
        <v>41</v>
      </c>
    </row>
    <row r="28" spans="1:15" ht="46.5" customHeight="1" x14ac:dyDescent="0.35">
      <c r="A28" s="15">
        <v>27</v>
      </c>
      <c r="B28" s="31">
        <v>27</v>
      </c>
      <c r="C28" s="17" t="s">
        <v>59</v>
      </c>
      <c r="D28" s="20" t="s">
        <v>59</v>
      </c>
      <c r="E28" s="17" t="s">
        <v>431</v>
      </c>
      <c r="F28" s="18" t="s">
        <v>62</v>
      </c>
      <c r="G28" s="17" t="s">
        <v>432</v>
      </c>
      <c r="H28" s="17" t="s">
        <v>413</v>
      </c>
      <c r="I28" s="17" t="s">
        <v>413</v>
      </c>
      <c r="J28" s="18" t="s">
        <v>26</v>
      </c>
      <c r="K28" s="17" t="s">
        <v>387</v>
      </c>
      <c r="L28" s="20" t="s">
        <v>589</v>
      </c>
      <c r="M28" s="36" t="s">
        <v>62</v>
      </c>
      <c r="N28" s="18" t="s">
        <v>66</v>
      </c>
      <c r="O28" s="17" t="s">
        <v>415</v>
      </c>
    </row>
    <row r="29" spans="1:15" ht="46.5" customHeight="1" x14ac:dyDescent="0.35">
      <c r="A29" s="15">
        <v>28</v>
      </c>
      <c r="B29" s="28">
        <v>28</v>
      </c>
      <c r="C29" s="17" t="s">
        <v>59</v>
      </c>
      <c r="D29" s="20" t="s">
        <v>59</v>
      </c>
      <c r="E29" s="17" t="s">
        <v>431</v>
      </c>
      <c r="F29" s="18" t="s">
        <v>62</v>
      </c>
      <c r="G29" s="17" t="s">
        <v>433</v>
      </c>
      <c r="H29" s="17" t="s">
        <v>434</v>
      </c>
      <c r="I29" s="17" t="s">
        <v>434</v>
      </c>
      <c r="J29" s="18" t="s">
        <v>26</v>
      </c>
      <c r="K29" s="17" t="s">
        <v>387</v>
      </c>
      <c r="L29" s="20" t="s">
        <v>589</v>
      </c>
      <c r="M29" s="36" t="s">
        <v>62</v>
      </c>
      <c r="N29" s="18" t="s">
        <v>66</v>
      </c>
      <c r="O29" s="17" t="s">
        <v>41</v>
      </c>
    </row>
    <row r="30" spans="1:15" ht="46.5" customHeight="1" x14ac:dyDescent="0.35">
      <c r="A30" s="15">
        <v>29</v>
      </c>
      <c r="B30" s="28">
        <v>29</v>
      </c>
      <c r="C30" s="17" t="s">
        <v>59</v>
      </c>
      <c r="D30" s="20" t="s">
        <v>59</v>
      </c>
      <c r="E30" s="17" t="s">
        <v>431</v>
      </c>
      <c r="F30" s="18" t="s">
        <v>62</v>
      </c>
      <c r="G30" s="17" t="s">
        <v>435</v>
      </c>
      <c r="H30" s="17" t="s">
        <v>413</v>
      </c>
      <c r="I30" s="17" t="s">
        <v>413</v>
      </c>
      <c r="J30" s="18" t="s">
        <v>26</v>
      </c>
      <c r="K30" s="17" t="s">
        <v>387</v>
      </c>
      <c r="L30" s="20" t="s">
        <v>589</v>
      </c>
      <c r="M30" s="36" t="s">
        <v>436</v>
      </c>
      <c r="N30" s="18" t="s">
        <v>66</v>
      </c>
      <c r="O30" s="17" t="s">
        <v>41</v>
      </c>
    </row>
    <row r="31" spans="1:15" ht="46.5" customHeight="1" x14ac:dyDescent="0.35">
      <c r="A31" s="15">
        <v>30</v>
      </c>
      <c r="B31" s="31">
        <v>30</v>
      </c>
      <c r="C31" s="17" t="s">
        <v>59</v>
      </c>
      <c r="D31" s="20" t="s">
        <v>59</v>
      </c>
      <c r="E31" s="17" t="s">
        <v>431</v>
      </c>
      <c r="F31" s="18" t="s">
        <v>62</v>
      </c>
      <c r="G31" s="17" t="s">
        <v>437</v>
      </c>
      <c r="H31" s="17" t="s">
        <v>438</v>
      </c>
      <c r="I31" s="17" t="s">
        <v>438</v>
      </c>
      <c r="J31" s="18" t="s">
        <v>26</v>
      </c>
      <c r="K31" s="17" t="s">
        <v>387</v>
      </c>
      <c r="L31" s="20" t="s">
        <v>589</v>
      </c>
      <c r="M31" s="36" t="s">
        <v>439</v>
      </c>
      <c r="N31" s="18" t="s">
        <v>66</v>
      </c>
      <c r="O31" s="17" t="s">
        <v>62</v>
      </c>
    </row>
    <row r="32" spans="1:15" ht="46.5" customHeight="1" x14ac:dyDescent="0.35">
      <c r="A32" s="15">
        <v>31</v>
      </c>
      <c r="B32" s="28">
        <v>31</v>
      </c>
      <c r="C32" s="17" t="s">
        <v>59</v>
      </c>
      <c r="D32" s="20" t="s">
        <v>59</v>
      </c>
      <c r="E32" s="17" t="s">
        <v>440</v>
      </c>
      <c r="F32" s="18" t="s">
        <v>62</v>
      </c>
      <c r="G32" s="17" t="s">
        <v>417</v>
      </c>
      <c r="H32" s="17" t="s">
        <v>441</v>
      </c>
      <c r="I32" s="17" t="s">
        <v>441</v>
      </c>
      <c r="J32" s="18" t="s">
        <v>26</v>
      </c>
      <c r="K32" s="17" t="s">
        <v>387</v>
      </c>
      <c r="L32" s="20" t="s">
        <v>589</v>
      </c>
      <c r="M32" s="36">
        <v>15937507</v>
      </c>
      <c r="N32" s="18" t="s">
        <v>66</v>
      </c>
      <c r="O32" s="17" t="s">
        <v>41</v>
      </c>
    </row>
    <row r="33" spans="1:17" ht="46.5" customHeight="1" x14ac:dyDescent="0.35">
      <c r="A33" s="15">
        <v>32</v>
      </c>
      <c r="B33" s="28">
        <v>32</v>
      </c>
      <c r="C33" s="17" t="s">
        <v>59</v>
      </c>
      <c r="D33" s="20" t="s">
        <v>59</v>
      </c>
      <c r="E33" s="17" t="s">
        <v>442</v>
      </c>
      <c r="F33" s="18" t="s">
        <v>62</v>
      </c>
      <c r="G33" s="17" t="s">
        <v>443</v>
      </c>
      <c r="H33" s="17" t="s">
        <v>441</v>
      </c>
      <c r="I33" s="17" t="s">
        <v>441</v>
      </c>
      <c r="J33" s="18" t="s">
        <v>26</v>
      </c>
      <c r="K33" s="17" t="s">
        <v>387</v>
      </c>
      <c r="L33" s="20" t="s">
        <v>589</v>
      </c>
      <c r="M33" s="36" t="s">
        <v>62</v>
      </c>
      <c r="N33" s="18" t="s">
        <v>66</v>
      </c>
      <c r="O33" s="17" t="s">
        <v>41</v>
      </c>
    </row>
    <row r="34" spans="1:17" ht="46.5" customHeight="1" x14ac:dyDescent="0.35">
      <c r="A34" s="15">
        <v>33</v>
      </c>
      <c r="B34" s="31">
        <v>33</v>
      </c>
      <c r="C34" s="17" t="s">
        <v>59</v>
      </c>
      <c r="D34" s="20" t="s">
        <v>59</v>
      </c>
      <c r="E34" s="17" t="s">
        <v>442</v>
      </c>
      <c r="F34" s="18" t="s">
        <v>62</v>
      </c>
      <c r="G34" s="17" t="s">
        <v>444</v>
      </c>
      <c r="H34" s="17" t="s">
        <v>441</v>
      </c>
      <c r="I34" s="17" t="s">
        <v>441</v>
      </c>
      <c r="J34" s="18" t="s">
        <v>26</v>
      </c>
      <c r="K34" s="17" t="s">
        <v>387</v>
      </c>
      <c r="L34" s="20" t="s">
        <v>589</v>
      </c>
      <c r="M34" s="36" t="s">
        <v>414</v>
      </c>
      <c r="N34" s="18" t="s">
        <v>66</v>
      </c>
      <c r="O34" s="17" t="s">
        <v>415</v>
      </c>
    </row>
    <row r="35" spans="1:17" ht="46.5" customHeight="1" x14ac:dyDescent="0.35">
      <c r="A35" s="15">
        <v>34</v>
      </c>
      <c r="B35" s="28">
        <v>34</v>
      </c>
      <c r="C35" s="17" t="s">
        <v>70</v>
      </c>
      <c r="D35" s="20" t="s">
        <v>70</v>
      </c>
      <c r="E35" s="32" t="s">
        <v>445</v>
      </c>
      <c r="F35" s="32" t="s">
        <v>71</v>
      </c>
      <c r="G35" s="32"/>
      <c r="H35" s="31"/>
      <c r="I35" s="31"/>
      <c r="J35" s="31" t="s">
        <v>26</v>
      </c>
      <c r="K35" s="31" t="s">
        <v>387</v>
      </c>
      <c r="L35" s="37" t="s">
        <v>589</v>
      </c>
      <c r="M35" s="32" t="s">
        <v>72</v>
      </c>
      <c r="N35" s="32" t="s">
        <v>36</v>
      </c>
      <c r="O35" s="32" t="s">
        <v>73</v>
      </c>
    </row>
    <row r="36" spans="1:17" ht="46.5" customHeight="1" x14ac:dyDescent="0.35">
      <c r="A36" s="15">
        <v>35</v>
      </c>
      <c r="B36" s="28">
        <v>35</v>
      </c>
      <c r="C36" s="18" t="s">
        <v>70</v>
      </c>
      <c r="D36" s="19" t="s">
        <v>70</v>
      </c>
      <c r="E36" s="31" t="s">
        <v>446</v>
      </c>
      <c r="F36" s="32" t="s">
        <v>71</v>
      </c>
      <c r="G36" s="32"/>
      <c r="H36" s="31"/>
      <c r="I36" s="31"/>
      <c r="J36" s="31" t="s">
        <v>26</v>
      </c>
      <c r="K36" s="31" t="s">
        <v>387</v>
      </c>
      <c r="L36" s="37" t="s">
        <v>589</v>
      </c>
      <c r="M36" s="32" t="s">
        <v>72</v>
      </c>
      <c r="N36" s="32" t="s">
        <v>36</v>
      </c>
      <c r="O36" s="32" t="s">
        <v>73</v>
      </c>
      <c r="Q36" s="21"/>
    </row>
    <row r="37" spans="1:17" ht="46.5" customHeight="1" x14ac:dyDescent="0.35">
      <c r="A37" s="15">
        <v>36</v>
      </c>
      <c r="B37" s="28">
        <v>68</v>
      </c>
      <c r="C37" s="18" t="s">
        <v>364</v>
      </c>
      <c r="D37" s="19" t="s">
        <v>372</v>
      </c>
      <c r="E37" s="17" t="s">
        <v>140</v>
      </c>
      <c r="F37" s="17" t="s">
        <v>141</v>
      </c>
      <c r="G37" s="17"/>
      <c r="H37" s="17"/>
      <c r="I37" s="17"/>
      <c r="J37" s="18"/>
      <c r="K37" s="18" t="s">
        <v>448</v>
      </c>
      <c r="L37" s="19" t="s">
        <v>590</v>
      </c>
      <c r="M37" s="18" t="s">
        <v>142</v>
      </c>
      <c r="N37" s="17"/>
      <c r="O37" s="17" t="s">
        <v>143</v>
      </c>
    </row>
    <row r="38" spans="1:17" ht="46.5" customHeight="1" x14ac:dyDescent="0.35">
      <c r="A38" s="15">
        <v>37</v>
      </c>
      <c r="B38" s="31">
        <v>69</v>
      </c>
      <c r="C38" s="17" t="s">
        <v>383</v>
      </c>
      <c r="D38" s="20" t="s">
        <v>372</v>
      </c>
      <c r="E38" s="17" t="s">
        <v>501</v>
      </c>
      <c r="F38" s="17"/>
      <c r="G38" s="17" t="s">
        <v>502</v>
      </c>
      <c r="H38" s="17" t="s">
        <v>503</v>
      </c>
      <c r="I38" s="17" t="s">
        <v>503</v>
      </c>
      <c r="J38" s="17" t="s">
        <v>26</v>
      </c>
      <c r="K38" s="18" t="s">
        <v>448</v>
      </c>
      <c r="L38" s="19" t="s">
        <v>590</v>
      </c>
      <c r="M38" s="17" t="s">
        <v>504</v>
      </c>
      <c r="N38" s="17" t="s">
        <v>505</v>
      </c>
      <c r="O38" s="17" t="s">
        <v>506</v>
      </c>
    </row>
    <row r="39" spans="1:17" ht="46.5" customHeight="1" x14ac:dyDescent="0.35">
      <c r="A39" s="15">
        <v>38</v>
      </c>
      <c r="B39" s="31">
        <v>36</v>
      </c>
      <c r="C39" s="32" t="s">
        <v>12</v>
      </c>
      <c r="D39" s="33" t="s">
        <v>365</v>
      </c>
      <c r="E39" s="32" t="s">
        <v>447</v>
      </c>
      <c r="F39" s="32"/>
      <c r="G39" s="32" t="s">
        <v>74</v>
      </c>
      <c r="H39" s="32"/>
      <c r="I39" s="32" t="s">
        <v>75</v>
      </c>
      <c r="J39" s="31" t="s">
        <v>26</v>
      </c>
      <c r="K39" s="32" t="s">
        <v>448</v>
      </c>
      <c r="L39" s="33" t="s">
        <v>590</v>
      </c>
      <c r="M39" s="31"/>
      <c r="N39" s="31"/>
      <c r="O39" s="32" t="s">
        <v>76</v>
      </c>
    </row>
    <row r="40" spans="1:17" ht="46.5" customHeight="1" x14ac:dyDescent="0.35">
      <c r="A40" s="15">
        <v>39</v>
      </c>
      <c r="B40" s="28">
        <v>37</v>
      </c>
      <c r="C40" s="32" t="s">
        <v>12</v>
      </c>
      <c r="D40" s="33" t="s">
        <v>365</v>
      </c>
      <c r="E40" s="32" t="s">
        <v>447</v>
      </c>
      <c r="F40" s="32"/>
      <c r="G40" s="32" t="s">
        <v>77</v>
      </c>
      <c r="H40" s="32"/>
      <c r="I40" s="32" t="s">
        <v>78</v>
      </c>
      <c r="J40" s="31" t="s">
        <v>26</v>
      </c>
      <c r="K40" s="32" t="s">
        <v>448</v>
      </c>
      <c r="L40" s="33" t="s">
        <v>590</v>
      </c>
      <c r="M40" s="31"/>
      <c r="N40" s="31" t="s">
        <v>15</v>
      </c>
      <c r="O40" s="32" t="s">
        <v>79</v>
      </c>
    </row>
    <row r="41" spans="1:17" ht="46.5" customHeight="1" x14ac:dyDescent="0.35">
      <c r="A41" s="15">
        <v>40</v>
      </c>
      <c r="B41" s="28">
        <v>38</v>
      </c>
      <c r="C41" s="32" t="s">
        <v>12</v>
      </c>
      <c r="D41" s="33" t="s">
        <v>365</v>
      </c>
      <c r="E41" s="32" t="s">
        <v>449</v>
      </c>
      <c r="F41" s="32" t="s">
        <v>80</v>
      </c>
      <c r="G41" s="32"/>
      <c r="H41" s="32"/>
      <c r="I41" s="32"/>
      <c r="J41" s="31"/>
      <c r="K41" s="31" t="s">
        <v>448</v>
      </c>
      <c r="L41" s="37" t="s">
        <v>590</v>
      </c>
      <c r="M41" s="31" t="s">
        <v>81</v>
      </c>
      <c r="N41" s="31"/>
      <c r="O41" s="32" t="s">
        <v>82</v>
      </c>
    </row>
    <row r="42" spans="1:17" ht="46.5" customHeight="1" x14ac:dyDescent="0.35">
      <c r="A42" s="15">
        <v>41</v>
      </c>
      <c r="B42" s="31">
        <v>39</v>
      </c>
      <c r="C42" s="32" t="s">
        <v>12</v>
      </c>
      <c r="D42" s="33" t="s">
        <v>365</v>
      </c>
      <c r="E42" s="32" t="s">
        <v>450</v>
      </c>
      <c r="F42" s="32" t="s">
        <v>80</v>
      </c>
      <c r="G42" s="32"/>
      <c r="H42" s="32"/>
      <c r="I42" s="32"/>
      <c r="J42" s="31"/>
      <c r="K42" s="31" t="s">
        <v>448</v>
      </c>
      <c r="L42" s="37" t="s">
        <v>590</v>
      </c>
      <c r="M42" s="31" t="s">
        <v>81</v>
      </c>
      <c r="N42" s="31"/>
      <c r="O42" s="32" t="s">
        <v>82</v>
      </c>
    </row>
    <row r="43" spans="1:17" ht="46.5" customHeight="1" x14ac:dyDescent="0.35">
      <c r="A43" s="15">
        <v>42</v>
      </c>
      <c r="B43" s="28">
        <v>40</v>
      </c>
      <c r="C43" s="32" t="s">
        <v>12</v>
      </c>
      <c r="D43" s="33" t="s">
        <v>365</v>
      </c>
      <c r="E43" s="32" t="s">
        <v>451</v>
      </c>
      <c r="F43" s="32" t="s">
        <v>80</v>
      </c>
      <c r="G43" s="32"/>
      <c r="H43" s="32"/>
      <c r="I43" s="32"/>
      <c r="J43" s="31"/>
      <c r="K43" s="31" t="s">
        <v>448</v>
      </c>
      <c r="L43" s="37" t="s">
        <v>590</v>
      </c>
      <c r="M43" s="31" t="s">
        <v>81</v>
      </c>
      <c r="N43" s="31"/>
      <c r="O43" s="32" t="s">
        <v>82</v>
      </c>
    </row>
    <row r="44" spans="1:17" ht="46.5" customHeight="1" x14ac:dyDescent="0.35">
      <c r="A44" s="15">
        <v>43</v>
      </c>
      <c r="B44" s="28">
        <v>41</v>
      </c>
      <c r="C44" s="32" t="s">
        <v>12</v>
      </c>
      <c r="D44" s="33" t="s">
        <v>365</v>
      </c>
      <c r="E44" s="32" t="s">
        <v>452</v>
      </c>
      <c r="F44" s="32"/>
      <c r="G44" s="32" t="s">
        <v>83</v>
      </c>
      <c r="H44" s="32"/>
      <c r="I44" s="32" t="s">
        <v>84</v>
      </c>
      <c r="J44" s="32" t="s">
        <v>26</v>
      </c>
      <c r="K44" s="38" t="s">
        <v>448</v>
      </c>
      <c r="L44" s="39" t="s">
        <v>590</v>
      </c>
      <c r="M44" s="31"/>
      <c r="N44" s="31"/>
      <c r="O44" s="32" t="s">
        <v>85</v>
      </c>
    </row>
    <row r="45" spans="1:17" ht="46.5" customHeight="1" x14ac:dyDescent="0.35">
      <c r="A45" s="15">
        <v>44</v>
      </c>
      <c r="B45" s="31">
        <v>42</v>
      </c>
      <c r="C45" s="32" t="s">
        <v>12</v>
      </c>
      <c r="D45" s="33" t="s">
        <v>365</v>
      </c>
      <c r="E45" s="32" t="s">
        <v>392</v>
      </c>
      <c r="F45" s="32"/>
      <c r="G45" s="32" t="s">
        <v>86</v>
      </c>
      <c r="H45" s="32"/>
      <c r="I45" s="32" t="s">
        <v>87</v>
      </c>
      <c r="J45" s="31" t="s">
        <v>26</v>
      </c>
      <c r="K45" s="32" t="s">
        <v>448</v>
      </c>
      <c r="L45" s="33" t="s">
        <v>590</v>
      </c>
      <c r="M45" s="31"/>
      <c r="N45" s="31"/>
      <c r="O45" s="32" t="s">
        <v>88</v>
      </c>
    </row>
    <row r="46" spans="1:17" ht="46.5" customHeight="1" x14ac:dyDescent="0.35">
      <c r="A46" s="15">
        <v>45</v>
      </c>
      <c r="B46" s="28">
        <v>43</v>
      </c>
      <c r="C46" s="32" t="s">
        <v>12</v>
      </c>
      <c r="D46" s="33" t="s">
        <v>365</v>
      </c>
      <c r="E46" s="32" t="s">
        <v>453</v>
      </c>
      <c r="F46" s="32"/>
      <c r="G46" s="32" t="s">
        <v>89</v>
      </c>
      <c r="H46" s="32"/>
      <c r="I46" s="32" t="s">
        <v>87</v>
      </c>
      <c r="J46" s="31" t="s">
        <v>26</v>
      </c>
      <c r="K46" s="32" t="s">
        <v>448</v>
      </c>
      <c r="L46" s="33" t="s">
        <v>590</v>
      </c>
      <c r="M46" s="31"/>
      <c r="N46" s="31"/>
      <c r="O46" s="32" t="s">
        <v>88</v>
      </c>
    </row>
    <row r="47" spans="1:17" ht="46.5" customHeight="1" x14ac:dyDescent="0.35">
      <c r="A47" s="15">
        <v>46</v>
      </c>
      <c r="B47" s="28">
        <v>44</v>
      </c>
      <c r="C47" s="18" t="s">
        <v>157</v>
      </c>
      <c r="D47" s="19" t="s">
        <v>375</v>
      </c>
      <c r="E47" s="17" t="s">
        <v>454</v>
      </c>
      <c r="F47" s="17" t="s">
        <v>171</v>
      </c>
      <c r="G47" s="17" t="s">
        <v>172</v>
      </c>
      <c r="H47" s="17" t="s">
        <v>171</v>
      </c>
      <c r="I47" s="17" t="s">
        <v>173</v>
      </c>
      <c r="J47" s="18" t="s">
        <v>26</v>
      </c>
      <c r="K47" s="18" t="s">
        <v>448</v>
      </c>
      <c r="L47" s="19" t="s">
        <v>590</v>
      </c>
      <c r="M47" s="17" t="s">
        <v>174</v>
      </c>
      <c r="N47" s="17" t="s">
        <v>162</v>
      </c>
      <c r="O47" s="17" t="s">
        <v>175</v>
      </c>
    </row>
    <row r="48" spans="1:17" ht="46.5" customHeight="1" x14ac:dyDescent="0.35">
      <c r="A48" s="15">
        <v>47</v>
      </c>
      <c r="B48" s="31">
        <v>45</v>
      </c>
      <c r="C48" s="32" t="s">
        <v>54</v>
      </c>
      <c r="D48" s="33" t="s">
        <v>367</v>
      </c>
      <c r="E48" s="17" t="s">
        <v>455</v>
      </c>
      <c r="F48" s="18" t="s">
        <v>31</v>
      </c>
      <c r="G48" s="17" t="s">
        <v>90</v>
      </c>
      <c r="H48" s="17" t="s">
        <v>91</v>
      </c>
      <c r="I48" s="17" t="s">
        <v>92</v>
      </c>
      <c r="J48" s="18" t="s">
        <v>26</v>
      </c>
      <c r="K48" s="17" t="s">
        <v>448</v>
      </c>
      <c r="L48" s="20" t="s">
        <v>590</v>
      </c>
      <c r="M48" s="17" t="s">
        <v>93</v>
      </c>
      <c r="N48" s="17" t="s">
        <v>36</v>
      </c>
      <c r="O48" s="17" t="s">
        <v>41</v>
      </c>
    </row>
    <row r="49" spans="1:15" ht="46.5" customHeight="1" x14ac:dyDescent="0.35">
      <c r="A49" s="15">
        <v>48</v>
      </c>
      <c r="B49" s="28">
        <v>46</v>
      </c>
      <c r="C49" s="32" t="s">
        <v>54</v>
      </c>
      <c r="D49" s="33" t="s">
        <v>367</v>
      </c>
      <c r="E49" s="18" t="s">
        <v>456</v>
      </c>
      <c r="F49" s="18" t="s">
        <v>31</v>
      </c>
      <c r="G49" s="17" t="s">
        <v>94</v>
      </c>
      <c r="H49" s="17" t="s">
        <v>95</v>
      </c>
      <c r="I49" s="17" t="s">
        <v>96</v>
      </c>
      <c r="J49" s="17" t="s">
        <v>45</v>
      </c>
      <c r="K49" s="17" t="s">
        <v>448</v>
      </c>
      <c r="L49" s="20" t="s">
        <v>590</v>
      </c>
      <c r="M49" s="28" t="s">
        <v>31</v>
      </c>
      <c r="N49" s="17" t="s">
        <v>36</v>
      </c>
      <c r="O49" s="17" t="s">
        <v>97</v>
      </c>
    </row>
    <row r="50" spans="1:15" ht="46.5" customHeight="1" x14ac:dyDescent="0.35">
      <c r="A50" s="15">
        <v>49</v>
      </c>
      <c r="B50" s="28">
        <v>47</v>
      </c>
      <c r="C50" s="32" t="s">
        <v>54</v>
      </c>
      <c r="D50" s="33" t="s">
        <v>367</v>
      </c>
      <c r="E50" s="18" t="s">
        <v>456</v>
      </c>
      <c r="F50" s="18" t="s">
        <v>31</v>
      </c>
      <c r="G50" s="17" t="s">
        <v>98</v>
      </c>
      <c r="H50" s="17" t="s">
        <v>99</v>
      </c>
      <c r="I50" s="17" t="s">
        <v>100</v>
      </c>
      <c r="J50" s="17" t="s">
        <v>45</v>
      </c>
      <c r="K50" s="17" t="s">
        <v>448</v>
      </c>
      <c r="L50" s="20" t="s">
        <v>590</v>
      </c>
      <c r="M50" s="28" t="s">
        <v>31</v>
      </c>
      <c r="N50" s="17" t="s">
        <v>36</v>
      </c>
      <c r="O50" s="17" t="s">
        <v>101</v>
      </c>
    </row>
    <row r="51" spans="1:15" ht="46.5" customHeight="1" x14ac:dyDescent="0.35">
      <c r="A51" s="15">
        <v>50</v>
      </c>
      <c r="B51" s="31">
        <v>48</v>
      </c>
      <c r="C51" s="32" t="s">
        <v>54</v>
      </c>
      <c r="D51" s="33" t="s">
        <v>367</v>
      </c>
      <c r="E51" s="17" t="s">
        <v>456</v>
      </c>
      <c r="F51" s="18" t="s">
        <v>31</v>
      </c>
      <c r="G51" s="17" t="s">
        <v>98</v>
      </c>
      <c r="H51" s="17" t="s">
        <v>102</v>
      </c>
      <c r="I51" s="17" t="s">
        <v>103</v>
      </c>
      <c r="J51" s="18" t="s">
        <v>45</v>
      </c>
      <c r="K51" s="17" t="s">
        <v>448</v>
      </c>
      <c r="L51" s="20" t="s">
        <v>590</v>
      </c>
      <c r="M51" s="17" t="s">
        <v>457</v>
      </c>
      <c r="N51" s="17" t="s">
        <v>36</v>
      </c>
      <c r="O51" s="17" t="s">
        <v>104</v>
      </c>
    </row>
    <row r="52" spans="1:15" ht="46.5" customHeight="1" x14ac:dyDescent="0.35">
      <c r="A52" s="15">
        <v>51</v>
      </c>
      <c r="B52" s="28">
        <v>49</v>
      </c>
      <c r="C52" s="32" t="s">
        <v>54</v>
      </c>
      <c r="D52" s="33" t="s">
        <v>367</v>
      </c>
      <c r="E52" s="17" t="s">
        <v>458</v>
      </c>
      <c r="F52" s="18" t="s">
        <v>31</v>
      </c>
      <c r="G52" s="17" t="s">
        <v>105</v>
      </c>
      <c r="H52" s="17" t="s">
        <v>106</v>
      </c>
      <c r="I52" s="17" t="s">
        <v>107</v>
      </c>
      <c r="J52" s="18" t="s">
        <v>26</v>
      </c>
      <c r="K52" s="17" t="s">
        <v>448</v>
      </c>
      <c r="L52" s="20" t="s">
        <v>590</v>
      </c>
      <c r="M52" s="28" t="s">
        <v>31</v>
      </c>
      <c r="N52" s="17" t="s">
        <v>36</v>
      </c>
      <c r="O52" s="17" t="s">
        <v>108</v>
      </c>
    </row>
    <row r="53" spans="1:15" ht="46.5" customHeight="1" x14ac:dyDescent="0.35">
      <c r="A53" s="15">
        <v>52</v>
      </c>
      <c r="B53" s="28">
        <v>50</v>
      </c>
      <c r="C53" s="32" t="s">
        <v>59</v>
      </c>
      <c r="D53" s="33" t="s">
        <v>59</v>
      </c>
      <c r="E53" s="17" t="s">
        <v>459</v>
      </c>
      <c r="F53" s="18" t="s">
        <v>62</v>
      </c>
      <c r="G53" s="17" t="s">
        <v>460</v>
      </c>
      <c r="H53" s="17" t="s">
        <v>461</v>
      </c>
      <c r="I53" s="17" t="s">
        <v>461</v>
      </c>
      <c r="J53" s="18" t="s">
        <v>26</v>
      </c>
      <c r="K53" s="17" t="s">
        <v>448</v>
      </c>
      <c r="L53" s="20" t="s">
        <v>590</v>
      </c>
      <c r="M53" s="36" t="s">
        <v>62</v>
      </c>
      <c r="N53" s="18" t="s">
        <v>66</v>
      </c>
      <c r="O53" s="17" t="s">
        <v>41</v>
      </c>
    </row>
    <row r="54" spans="1:15" ht="46.5" customHeight="1" x14ac:dyDescent="0.35">
      <c r="A54" s="15">
        <v>53</v>
      </c>
      <c r="B54" s="31">
        <v>51</v>
      </c>
      <c r="C54" s="32" t="s">
        <v>59</v>
      </c>
      <c r="D54" s="33" t="s">
        <v>59</v>
      </c>
      <c r="E54" s="17" t="s">
        <v>459</v>
      </c>
      <c r="F54" s="18" t="s">
        <v>62</v>
      </c>
      <c r="G54" s="17" t="s">
        <v>462</v>
      </c>
      <c r="H54" s="17" t="s">
        <v>463</v>
      </c>
      <c r="I54" s="17" t="s">
        <v>463</v>
      </c>
      <c r="J54" s="18" t="s">
        <v>26</v>
      </c>
      <c r="K54" s="17" t="s">
        <v>448</v>
      </c>
      <c r="L54" s="20" t="s">
        <v>590</v>
      </c>
      <c r="M54" s="36" t="s">
        <v>464</v>
      </c>
      <c r="N54" s="18" t="s">
        <v>66</v>
      </c>
      <c r="O54" s="17" t="s">
        <v>41</v>
      </c>
    </row>
    <row r="55" spans="1:15" ht="46.5" customHeight="1" x14ac:dyDescent="0.35">
      <c r="A55" s="15">
        <v>54</v>
      </c>
      <c r="B55" s="28">
        <v>52</v>
      </c>
      <c r="C55" s="32" t="s">
        <v>59</v>
      </c>
      <c r="D55" s="33" t="s">
        <v>59</v>
      </c>
      <c r="E55" s="17" t="s">
        <v>459</v>
      </c>
      <c r="F55" s="18" t="s">
        <v>62</v>
      </c>
      <c r="G55" s="17" t="s">
        <v>465</v>
      </c>
      <c r="H55" s="17" t="s">
        <v>466</v>
      </c>
      <c r="I55" s="17" t="s">
        <v>466</v>
      </c>
      <c r="J55" s="18" t="s">
        <v>26</v>
      </c>
      <c r="K55" s="17" t="s">
        <v>448</v>
      </c>
      <c r="L55" s="20" t="s">
        <v>590</v>
      </c>
      <c r="M55" s="36" t="s">
        <v>467</v>
      </c>
      <c r="N55" s="18" t="s">
        <v>66</v>
      </c>
      <c r="O55" s="17" t="s">
        <v>41</v>
      </c>
    </row>
    <row r="56" spans="1:15" ht="46.5" customHeight="1" x14ac:dyDescent="0.35">
      <c r="A56" s="15">
        <v>55</v>
      </c>
      <c r="B56" s="28">
        <v>53</v>
      </c>
      <c r="C56" s="32" t="s">
        <v>59</v>
      </c>
      <c r="D56" s="33" t="s">
        <v>59</v>
      </c>
      <c r="E56" s="17" t="s">
        <v>468</v>
      </c>
      <c r="F56" s="18" t="s">
        <v>62</v>
      </c>
      <c r="G56" s="17" t="s">
        <v>469</v>
      </c>
      <c r="H56" s="17" t="s">
        <v>470</v>
      </c>
      <c r="I56" s="17" t="s">
        <v>470</v>
      </c>
      <c r="J56" s="18" t="s">
        <v>26</v>
      </c>
      <c r="K56" s="17" t="s">
        <v>448</v>
      </c>
      <c r="L56" s="20" t="s">
        <v>590</v>
      </c>
      <c r="M56" s="36" t="s">
        <v>62</v>
      </c>
      <c r="N56" s="18" t="s">
        <v>66</v>
      </c>
      <c r="O56" s="17" t="s">
        <v>471</v>
      </c>
    </row>
    <row r="57" spans="1:15" ht="46.5" customHeight="1" x14ac:dyDescent="0.35">
      <c r="A57" s="15">
        <v>56</v>
      </c>
      <c r="B57" s="31">
        <v>54</v>
      </c>
      <c r="C57" s="32" t="s">
        <v>59</v>
      </c>
      <c r="D57" s="33" t="s">
        <v>59</v>
      </c>
      <c r="E57" s="17" t="s">
        <v>472</v>
      </c>
      <c r="F57" s="18" t="s">
        <v>62</v>
      </c>
      <c r="G57" s="17" t="s">
        <v>437</v>
      </c>
      <c r="H57" s="17" t="s">
        <v>473</v>
      </c>
      <c r="I57" s="17" t="s">
        <v>473</v>
      </c>
      <c r="J57" s="18" t="s">
        <v>26</v>
      </c>
      <c r="K57" s="17" t="s">
        <v>448</v>
      </c>
      <c r="L57" s="20" t="s">
        <v>590</v>
      </c>
      <c r="M57" s="36" t="s">
        <v>474</v>
      </c>
      <c r="N57" s="18" t="s">
        <v>66</v>
      </c>
      <c r="O57" s="17" t="s">
        <v>475</v>
      </c>
    </row>
    <row r="58" spans="1:15" ht="46.5" customHeight="1" x14ac:dyDescent="0.35">
      <c r="A58" s="15">
        <v>57</v>
      </c>
      <c r="B58" s="28">
        <v>55</v>
      </c>
      <c r="C58" s="32" t="s">
        <v>59</v>
      </c>
      <c r="D58" s="33" t="s">
        <v>59</v>
      </c>
      <c r="E58" s="17" t="s">
        <v>472</v>
      </c>
      <c r="F58" s="18" t="s">
        <v>62</v>
      </c>
      <c r="G58" s="17" t="s">
        <v>476</v>
      </c>
      <c r="H58" s="17" t="s">
        <v>477</v>
      </c>
      <c r="I58" s="17" t="s">
        <v>477</v>
      </c>
      <c r="J58" s="18" t="s">
        <v>26</v>
      </c>
      <c r="K58" s="17" t="s">
        <v>448</v>
      </c>
      <c r="L58" s="20" t="s">
        <v>590</v>
      </c>
      <c r="M58" s="36" t="s">
        <v>62</v>
      </c>
      <c r="N58" s="18" t="s">
        <v>66</v>
      </c>
      <c r="O58" s="17" t="s">
        <v>41</v>
      </c>
    </row>
    <row r="59" spans="1:15" ht="46.5" customHeight="1" x14ac:dyDescent="0.35">
      <c r="A59" s="15">
        <v>58</v>
      </c>
      <c r="B59" s="28">
        <v>56</v>
      </c>
      <c r="C59" s="32" t="s">
        <v>59</v>
      </c>
      <c r="D59" s="33" t="s">
        <v>59</v>
      </c>
      <c r="E59" s="17" t="s">
        <v>472</v>
      </c>
      <c r="F59" s="18" t="s">
        <v>62</v>
      </c>
      <c r="G59" s="17" t="s">
        <v>478</v>
      </c>
      <c r="H59" s="17" t="s">
        <v>461</v>
      </c>
      <c r="I59" s="17" t="s">
        <v>461</v>
      </c>
      <c r="J59" s="18" t="s">
        <v>26</v>
      </c>
      <c r="K59" s="17" t="s">
        <v>448</v>
      </c>
      <c r="L59" s="20" t="s">
        <v>590</v>
      </c>
      <c r="M59" s="36" t="s">
        <v>62</v>
      </c>
      <c r="N59" s="18" t="s">
        <v>66</v>
      </c>
      <c r="O59" s="17" t="s">
        <v>41</v>
      </c>
    </row>
    <row r="60" spans="1:15" ht="46.5" customHeight="1" x14ac:dyDescent="0.35">
      <c r="A60" s="15">
        <v>59</v>
      </c>
      <c r="B60" s="31">
        <v>57</v>
      </c>
      <c r="C60" s="32" t="s">
        <v>59</v>
      </c>
      <c r="D60" s="33" t="s">
        <v>59</v>
      </c>
      <c r="E60" s="17" t="s">
        <v>479</v>
      </c>
      <c r="F60" s="18" t="s">
        <v>62</v>
      </c>
      <c r="G60" s="17" t="s">
        <v>480</v>
      </c>
      <c r="H60" s="17" t="s">
        <v>481</v>
      </c>
      <c r="I60" s="17" t="s">
        <v>481</v>
      </c>
      <c r="J60" s="18" t="s">
        <v>26</v>
      </c>
      <c r="K60" s="17" t="s">
        <v>448</v>
      </c>
      <c r="L60" s="20" t="s">
        <v>590</v>
      </c>
      <c r="M60" s="29" t="s">
        <v>482</v>
      </c>
      <c r="N60" s="18" t="s">
        <v>66</v>
      </c>
      <c r="O60" s="17" t="s">
        <v>41</v>
      </c>
    </row>
    <row r="61" spans="1:15" ht="46.5" customHeight="1" x14ac:dyDescent="0.35">
      <c r="A61" s="15">
        <v>60</v>
      </c>
      <c r="B61" s="28">
        <v>58</v>
      </c>
      <c r="C61" s="32" t="s">
        <v>59</v>
      </c>
      <c r="D61" s="33" t="s">
        <v>59</v>
      </c>
      <c r="E61" s="17" t="s">
        <v>483</v>
      </c>
      <c r="F61" s="18" t="s">
        <v>62</v>
      </c>
      <c r="G61" s="17" t="s">
        <v>484</v>
      </c>
      <c r="H61" s="17" t="s">
        <v>485</v>
      </c>
      <c r="I61" s="17" t="s">
        <v>485</v>
      </c>
      <c r="J61" s="18" t="s">
        <v>26</v>
      </c>
      <c r="K61" s="17" t="s">
        <v>448</v>
      </c>
      <c r="L61" s="20" t="s">
        <v>590</v>
      </c>
      <c r="M61" s="36" t="s">
        <v>62</v>
      </c>
      <c r="N61" s="18" t="s">
        <v>66</v>
      </c>
      <c r="O61" s="17" t="s">
        <v>486</v>
      </c>
    </row>
    <row r="62" spans="1:15" ht="46.5" customHeight="1" x14ac:dyDescent="0.35">
      <c r="A62" s="15">
        <v>61</v>
      </c>
      <c r="B62" s="28">
        <v>59</v>
      </c>
      <c r="C62" s="32" t="s">
        <v>59</v>
      </c>
      <c r="D62" s="33" t="s">
        <v>59</v>
      </c>
      <c r="E62" s="17" t="s">
        <v>483</v>
      </c>
      <c r="F62" s="18" t="s">
        <v>62</v>
      </c>
      <c r="G62" s="17" t="s">
        <v>487</v>
      </c>
      <c r="H62" s="17" t="s">
        <v>488</v>
      </c>
      <c r="I62" s="17" t="s">
        <v>488</v>
      </c>
      <c r="J62" s="18" t="s">
        <v>26</v>
      </c>
      <c r="K62" s="17" t="s">
        <v>448</v>
      </c>
      <c r="L62" s="20" t="s">
        <v>590</v>
      </c>
      <c r="M62" s="36" t="s">
        <v>489</v>
      </c>
      <c r="N62" s="18" t="s">
        <v>66</v>
      </c>
      <c r="O62" s="17" t="s">
        <v>41</v>
      </c>
    </row>
    <row r="63" spans="1:15" ht="46.5" customHeight="1" x14ac:dyDescent="0.35">
      <c r="A63" s="15">
        <v>62</v>
      </c>
      <c r="B63" s="28">
        <v>61</v>
      </c>
      <c r="C63" s="18" t="s">
        <v>70</v>
      </c>
      <c r="D63" s="19" t="s">
        <v>70</v>
      </c>
      <c r="E63" s="31" t="s">
        <v>445</v>
      </c>
      <c r="F63" s="32"/>
      <c r="G63" s="32" t="s">
        <v>490</v>
      </c>
      <c r="H63" s="31" t="s">
        <v>491</v>
      </c>
      <c r="I63" s="31" t="s">
        <v>491</v>
      </c>
      <c r="J63" s="31" t="s">
        <v>26</v>
      </c>
      <c r="K63" s="31" t="s">
        <v>448</v>
      </c>
      <c r="L63" s="37" t="s">
        <v>590</v>
      </c>
      <c r="M63" s="32" t="s">
        <v>492</v>
      </c>
      <c r="N63" s="32" t="s">
        <v>36</v>
      </c>
      <c r="O63" s="31" t="s">
        <v>41</v>
      </c>
    </row>
    <row r="64" spans="1:15" ht="46.5" customHeight="1" x14ac:dyDescent="0.35">
      <c r="A64" s="15">
        <v>63</v>
      </c>
      <c r="B64" s="28">
        <v>62</v>
      </c>
      <c r="C64" s="18" t="s">
        <v>70</v>
      </c>
      <c r="D64" s="19" t="s">
        <v>70</v>
      </c>
      <c r="E64" s="32" t="s">
        <v>493</v>
      </c>
      <c r="F64" s="32"/>
      <c r="G64" s="32" t="s">
        <v>490</v>
      </c>
      <c r="H64" s="31" t="s">
        <v>491</v>
      </c>
      <c r="I64" s="31" t="s">
        <v>491</v>
      </c>
      <c r="J64" s="31" t="s">
        <v>26</v>
      </c>
      <c r="K64" s="31" t="s">
        <v>448</v>
      </c>
      <c r="L64" s="37" t="s">
        <v>590</v>
      </c>
      <c r="M64" s="32" t="s">
        <v>492</v>
      </c>
      <c r="N64" s="32" t="s">
        <v>36</v>
      </c>
      <c r="O64" s="31" t="s">
        <v>41</v>
      </c>
    </row>
    <row r="65" spans="1:15" ht="46.5" customHeight="1" x14ac:dyDescent="0.35">
      <c r="A65" s="15">
        <v>64</v>
      </c>
      <c r="B65" s="31">
        <v>63</v>
      </c>
      <c r="C65" s="18" t="s">
        <v>70</v>
      </c>
      <c r="D65" s="19" t="s">
        <v>70</v>
      </c>
      <c r="E65" s="31" t="s">
        <v>109</v>
      </c>
      <c r="F65" s="32" t="s">
        <v>110</v>
      </c>
      <c r="G65" s="32"/>
      <c r="H65" s="31"/>
      <c r="I65" s="31"/>
      <c r="J65" s="31" t="s">
        <v>26</v>
      </c>
      <c r="K65" s="31" t="s">
        <v>448</v>
      </c>
      <c r="L65" s="37" t="s">
        <v>590</v>
      </c>
      <c r="M65" s="32" t="s">
        <v>111</v>
      </c>
      <c r="N65" s="32" t="s">
        <v>36</v>
      </c>
      <c r="O65" s="32" t="s">
        <v>73</v>
      </c>
    </row>
    <row r="66" spans="1:15" ht="46.5" customHeight="1" x14ac:dyDescent="0.35">
      <c r="A66" s="15">
        <v>65</v>
      </c>
      <c r="B66" s="28">
        <v>64</v>
      </c>
      <c r="C66" s="18" t="s">
        <v>70</v>
      </c>
      <c r="D66" s="19" t="s">
        <v>70</v>
      </c>
      <c r="E66" s="31" t="s">
        <v>494</v>
      </c>
      <c r="F66" s="32"/>
      <c r="G66" s="32" t="s">
        <v>112</v>
      </c>
      <c r="H66" s="31" t="s">
        <v>113</v>
      </c>
      <c r="I66" s="31" t="s">
        <v>113</v>
      </c>
      <c r="J66" s="31" t="s">
        <v>26</v>
      </c>
      <c r="K66" s="31" t="s">
        <v>448</v>
      </c>
      <c r="L66" s="37" t="s">
        <v>590</v>
      </c>
      <c r="M66" s="32" t="s">
        <v>114</v>
      </c>
      <c r="N66" s="32" t="s">
        <v>36</v>
      </c>
      <c r="O66" s="31" t="s">
        <v>115</v>
      </c>
    </row>
    <row r="67" spans="1:15" ht="46.5" customHeight="1" x14ac:dyDescent="0.35">
      <c r="A67" s="15">
        <v>66</v>
      </c>
      <c r="B67" s="28">
        <v>65</v>
      </c>
      <c r="C67" s="18" t="s">
        <v>70</v>
      </c>
      <c r="D67" s="19" t="s">
        <v>70</v>
      </c>
      <c r="E67" s="31" t="s">
        <v>495</v>
      </c>
      <c r="F67" s="32"/>
      <c r="G67" s="32" t="s">
        <v>116</v>
      </c>
      <c r="H67" s="31" t="s">
        <v>117</v>
      </c>
      <c r="I67" s="31" t="s">
        <v>117</v>
      </c>
      <c r="J67" s="31" t="s">
        <v>26</v>
      </c>
      <c r="K67" s="31" t="s">
        <v>448</v>
      </c>
      <c r="L67" s="37" t="s">
        <v>590</v>
      </c>
      <c r="M67" s="32" t="s">
        <v>586</v>
      </c>
      <c r="N67" s="32" t="s">
        <v>36</v>
      </c>
      <c r="O67" s="31" t="s">
        <v>41</v>
      </c>
    </row>
    <row r="68" spans="1:15" ht="46.5" customHeight="1" x14ac:dyDescent="0.35">
      <c r="A68" s="15">
        <v>67</v>
      </c>
      <c r="B68" s="31">
        <v>66</v>
      </c>
      <c r="C68" s="18" t="s">
        <v>124</v>
      </c>
      <c r="D68" s="19" t="s">
        <v>124</v>
      </c>
      <c r="E68" s="17" t="s">
        <v>496</v>
      </c>
      <c r="F68" s="17" t="s">
        <v>125</v>
      </c>
      <c r="G68" s="17" t="s">
        <v>126</v>
      </c>
      <c r="H68" s="17" t="s">
        <v>127</v>
      </c>
      <c r="I68" s="17" t="s">
        <v>128</v>
      </c>
      <c r="J68" s="18" t="s">
        <v>45</v>
      </c>
      <c r="K68" s="18" t="s">
        <v>448</v>
      </c>
      <c r="L68" s="19" t="s">
        <v>590</v>
      </c>
      <c r="M68" s="18" t="s">
        <v>129</v>
      </c>
      <c r="N68" s="17" t="s">
        <v>130</v>
      </c>
      <c r="O68" s="17" t="s">
        <v>131</v>
      </c>
    </row>
    <row r="69" spans="1:15" ht="46.5" customHeight="1" x14ac:dyDescent="0.35">
      <c r="A69" s="15">
        <v>68</v>
      </c>
      <c r="B69" s="28">
        <v>67</v>
      </c>
      <c r="C69" s="18" t="s">
        <v>132</v>
      </c>
      <c r="D69" s="19" t="s">
        <v>374</v>
      </c>
      <c r="E69" s="18" t="s">
        <v>133</v>
      </c>
      <c r="F69" s="18" t="s">
        <v>134</v>
      </c>
      <c r="G69" s="17" t="s">
        <v>135</v>
      </c>
      <c r="H69" s="18" t="s">
        <v>136</v>
      </c>
      <c r="I69" s="18" t="s">
        <v>136</v>
      </c>
      <c r="J69" s="18" t="s">
        <v>26</v>
      </c>
      <c r="K69" s="18" t="s">
        <v>448</v>
      </c>
      <c r="L69" s="19" t="s">
        <v>590</v>
      </c>
      <c r="M69" s="18" t="s">
        <v>137</v>
      </c>
      <c r="N69" s="18" t="s">
        <v>138</v>
      </c>
      <c r="O69" s="17" t="s">
        <v>139</v>
      </c>
    </row>
    <row r="70" spans="1:15" ht="46.5" customHeight="1" x14ac:dyDescent="0.35">
      <c r="A70" s="15">
        <v>71</v>
      </c>
      <c r="B70" s="18">
        <v>166</v>
      </c>
      <c r="C70" s="17" t="s">
        <v>219</v>
      </c>
      <c r="D70" s="20" t="s">
        <v>376</v>
      </c>
      <c r="E70" s="17" t="s">
        <v>497</v>
      </c>
      <c r="F70" s="17"/>
      <c r="G70" s="17" t="s">
        <v>582</v>
      </c>
      <c r="H70" s="17" t="s">
        <v>222</v>
      </c>
      <c r="I70" s="17" t="s">
        <v>223</v>
      </c>
      <c r="J70" s="17" t="s">
        <v>224</v>
      </c>
      <c r="K70" s="17" t="s">
        <v>448</v>
      </c>
      <c r="L70" s="20" t="s">
        <v>590</v>
      </c>
      <c r="M70" s="17" t="s">
        <v>583</v>
      </c>
      <c r="N70" s="17" t="s">
        <v>138</v>
      </c>
      <c r="O70" s="17" t="s">
        <v>573</v>
      </c>
    </row>
    <row r="71" spans="1:15" ht="46.5" customHeight="1" x14ac:dyDescent="0.35">
      <c r="A71" s="15">
        <v>72</v>
      </c>
      <c r="B71" s="18">
        <v>167</v>
      </c>
      <c r="C71" s="17" t="s">
        <v>219</v>
      </c>
      <c r="D71" s="20" t="s">
        <v>376</v>
      </c>
      <c r="E71" s="17" t="s">
        <v>497</v>
      </c>
      <c r="F71" s="17"/>
      <c r="G71" s="17" t="s">
        <v>498</v>
      </c>
      <c r="H71" s="17" t="s">
        <v>222</v>
      </c>
      <c r="I71" s="17" t="s">
        <v>223</v>
      </c>
      <c r="J71" s="17" t="s">
        <v>224</v>
      </c>
      <c r="K71" s="17" t="s">
        <v>361</v>
      </c>
      <c r="L71" s="20" t="s">
        <v>590</v>
      </c>
      <c r="M71" s="17" t="s">
        <v>499</v>
      </c>
      <c r="N71" s="17" t="s">
        <v>138</v>
      </c>
      <c r="O71" s="17" t="s">
        <v>500</v>
      </c>
    </row>
    <row r="72" spans="1:15" ht="46.5" customHeight="1" x14ac:dyDescent="0.35">
      <c r="A72" s="15">
        <v>73</v>
      </c>
      <c r="B72" s="28">
        <v>70</v>
      </c>
      <c r="C72" s="18" t="s">
        <v>364</v>
      </c>
      <c r="D72" s="19" t="s">
        <v>372</v>
      </c>
      <c r="E72" s="17" t="s">
        <v>507</v>
      </c>
      <c r="F72" s="17"/>
      <c r="G72" s="17" t="s">
        <v>144</v>
      </c>
      <c r="H72" s="17" t="s">
        <v>145</v>
      </c>
      <c r="I72" s="17" t="s">
        <v>145</v>
      </c>
      <c r="J72" s="18" t="s">
        <v>26</v>
      </c>
      <c r="K72" s="18" t="s">
        <v>508</v>
      </c>
      <c r="L72" s="19" t="s">
        <v>591</v>
      </c>
      <c r="M72" s="18"/>
      <c r="N72" s="17" t="s">
        <v>146</v>
      </c>
      <c r="O72" s="17" t="s">
        <v>147</v>
      </c>
    </row>
    <row r="73" spans="1:15" ht="46.5" customHeight="1" x14ac:dyDescent="0.35">
      <c r="A73" s="15">
        <v>74</v>
      </c>
      <c r="B73" s="28">
        <v>71</v>
      </c>
      <c r="C73" s="18" t="s">
        <v>12</v>
      </c>
      <c r="D73" s="19" t="s">
        <v>365</v>
      </c>
      <c r="E73" s="17" t="s">
        <v>392</v>
      </c>
      <c r="F73" s="17"/>
      <c r="G73" s="17" t="s">
        <v>86</v>
      </c>
      <c r="H73" s="17"/>
      <c r="I73" s="17" t="s">
        <v>87</v>
      </c>
      <c r="J73" s="18" t="s">
        <v>26</v>
      </c>
      <c r="K73" s="17" t="s">
        <v>508</v>
      </c>
      <c r="L73" s="20" t="s">
        <v>591</v>
      </c>
      <c r="M73" s="18"/>
      <c r="N73" s="17"/>
      <c r="O73" s="17" t="s">
        <v>88</v>
      </c>
    </row>
    <row r="74" spans="1:15" ht="46.5" customHeight="1" x14ac:dyDescent="0.35">
      <c r="A74" s="15">
        <v>75</v>
      </c>
      <c r="B74" s="31">
        <v>72</v>
      </c>
      <c r="C74" s="18" t="s">
        <v>12</v>
      </c>
      <c r="D74" s="19" t="s">
        <v>365</v>
      </c>
      <c r="E74" s="17" t="s">
        <v>453</v>
      </c>
      <c r="F74" s="17"/>
      <c r="G74" s="17" t="s">
        <v>89</v>
      </c>
      <c r="H74" s="17"/>
      <c r="I74" s="17" t="s">
        <v>87</v>
      </c>
      <c r="J74" s="18" t="s">
        <v>26</v>
      </c>
      <c r="K74" s="17" t="s">
        <v>508</v>
      </c>
      <c r="L74" s="20" t="s">
        <v>591</v>
      </c>
      <c r="M74" s="18"/>
      <c r="N74" s="17"/>
      <c r="O74" s="17" t="s">
        <v>88</v>
      </c>
    </row>
    <row r="75" spans="1:15" ht="46.5" customHeight="1" x14ac:dyDescent="0.35">
      <c r="A75" s="15">
        <v>76</v>
      </c>
      <c r="B75" s="28">
        <v>74</v>
      </c>
      <c r="C75" s="18" t="s">
        <v>12</v>
      </c>
      <c r="D75" s="19" t="s">
        <v>365</v>
      </c>
      <c r="E75" s="17" t="s">
        <v>510</v>
      </c>
      <c r="F75" s="17"/>
      <c r="G75" s="17" t="s">
        <v>151</v>
      </c>
      <c r="H75" s="17"/>
      <c r="I75" s="17" t="s">
        <v>152</v>
      </c>
      <c r="J75" s="18" t="s">
        <v>26</v>
      </c>
      <c r="K75" s="17" t="s">
        <v>508</v>
      </c>
      <c r="L75" s="20" t="s">
        <v>591</v>
      </c>
      <c r="M75" s="18"/>
      <c r="N75" s="17"/>
      <c r="O75" s="17" t="s">
        <v>153</v>
      </c>
    </row>
    <row r="76" spans="1:15" ht="46.5" customHeight="1" x14ac:dyDescent="0.35">
      <c r="A76" s="15">
        <v>77</v>
      </c>
      <c r="B76" s="31">
        <v>75</v>
      </c>
      <c r="C76" s="18" t="s">
        <v>12</v>
      </c>
      <c r="D76" s="19" t="s">
        <v>365</v>
      </c>
      <c r="E76" s="17" t="s">
        <v>511</v>
      </c>
      <c r="F76" s="17"/>
      <c r="G76" s="17" t="s">
        <v>154</v>
      </c>
      <c r="H76" s="17"/>
      <c r="I76" s="17" t="s">
        <v>152</v>
      </c>
      <c r="J76" s="18" t="s">
        <v>26</v>
      </c>
      <c r="K76" s="17" t="s">
        <v>508</v>
      </c>
      <c r="L76" s="20" t="s">
        <v>591</v>
      </c>
      <c r="M76" s="18"/>
      <c r="N76" s="17"/>
      <c r="O76" s="17" t="s">
        <v>153</v>
      </c>
    </row>
    <row r="77" spans="1:15" ht="46.5" customHeight="1" x14ac:dyDescent="0.35">
      <c r="A77" s="15">
        <v>78</v>
      </c>
      <c r="B77" s="28">
        <v>76</v>
      </c>
      <c r="C77" s="18" t="s">
        <v>12</v>
      </c>
      <c r="D77" s="19" t="s">
        <v>365</v>
      </c>
      <c r="E77" s="17" t="s">
        <v>512</v>
      </c>
      <c r="F77" s="17"/>
      <c r="G77" s="17" t="s">
        <v>155</v>
      </c>
      <c r="H77" s="17"/>
      <c r="I77" s="17" t="s">
        <v>152</v>
      </c>
      <c r="J77" s="18" t="s">
        <v>26</v>
      </c>
      <c r="K77" s="17" t="s">
        <v>508</v>
      </c>
      <c r="L77" s="20" t="s">
        <v>591</v>
      </c>
      <c r="M77" s="18"/>
      <c r="N77" s="17"/>
      <c r="O77" s="17" t="s">
        <v>153</v>
      </c>
    </row>
    <row r="78" spans="1:15" ht="46.5" customHeight="1" x14ac:dyDescent="0.35">
      <c r="A78" s="15">
        <v>79</v>
      </c>
      <c r="B78" s="28">
        <v>77</v>
      </c>
      <c r="C78" s="18" t="s">
        <v>12</v>
      </c>
      <c r="D78" s="19" t="s">
        <v>365</v>
      </c>
      <c r="E78" s="17" t="s">
        <v>513</v>
      </c>
      <c r="F78" s="17"/>
      <c r="G78" s="17" t="s">
        <v>156</v>
      </c>
      <c r="H78" s="17"/>
      <c r="I78" s="17" t="s">
        <v>152</v>
      </c>
      <c r="J78" s="18" t="s">
        <v>26</v>
      </c>
      <c r="K78" s="17" t="s">
        <v>508</v>
      </c>
      <c r="L78" s="20" t="s">
        <v>591</v>
      </c>
      <c r="M78" s="18"/>
      <c r="N78" s="17"/>
      <c r="O78" s="17" t="s">
        <v>153</v>
      </c>
    </row>
    <row r="79" spans="1:15" ht="46.5" customHeight="1" x14ac:dyDescent="0.35">
      <c r="A79" s="15">
        <v>80</v>
      </c>
      <c r="B79" s="31">
        <v>78</v>
      </c>
      <c r="C79" s="18" t="s">
        <v>157</v>
      </c>
      <c r="D79" s="19" t="s">
        <v>375</v>
      </c>
      <c r="E79" s="17" t="s">
        <v>514</v>
      </c>
      <c r="F79" s="17" t="s">
        <v>158</v>
      </c>
      <c r="G79" s="17" t="s">
        <v>159</v>
      </c>
      <c r="H79" s="17" t="s">
        <v>160</v>
      </c>
      <c r="I79" s="17" t="s">
        <v>161</v>
      </c>
      <c r="J79" s="18" t="s">
        <v>45</v>
      </c>
      <c r="K79" s="18" t="s">
        <v>508</v>
      </c>
      <c r="L79" s="19" t="s">
        <v>591</v>
      </c>
      <c r="M79" s="18" t="s">
        <v>31</v>
      </c>
      <c r="N79" s="17" t="s">
        <v>162</v>
      </c>
      <c r="O79" s="17" t="s">
        <v>36</v>
      </c>
    </row>
    <row r="80" spans="1:15" ht="46.5" customHeight="1" x14ac:dyDescent="0.35">
      <c r="A80" s="15">
        <v>81</v>
      </c>
      <c r="B80" s="28">
        <v>79</v>
      </c>
      <c r="C80" s="18" t="s">
        <v>157</v>
      </c>
      <c r="D80" s="19" t="s">
        <v>375</v>
      </c>
      <c r="E80" s="17" t="s">
        <v>515</v>
      </c>
      <c r="F80" s="17" t="s">
        <v>163</v>
      </c>
      <c r="G80" s="17" t="s">
        <v>164</v>
      </c>
      <c r="H80" s="17" t="s">
        <v>163</v>
      </c>
      <c r="I80" s="17" t="s">
        <v>165</v>
      </c>
      <c r="J80" s="18" t="s">
        <v>45</v>
      </c>
      <c r="K80" s="18" t="s">
        <v>508</v>
      </c>
      <c r="L80" s="19" t="s">
        <v>591</v>
      </c>
      <c r="M80" s="18" t="s">
        <v>31</v>
      </c>
      <c r="N80" s="17" t="s">
        <v>162</v>
      </c>
      <c r="O80" s="17" t="s">
        <v>36</v>
      </c>
    </row>
    <row r="81" spans="1:17" ht="46.5" customHeight="1" x14ac:dyDescent="0.35">
      <c r="A81" s="15">
        <v>82</v>
      </c>
      <c r="B81" s="28">
        <v>80</v>
      </c>
      <c r="C81" s="18" t="s">
        <v>157</v>
      </c>
      <c r="D81" s="19" t="s">
        <v>375</v>
      </c>
      <c r="E81" s="17" t="s">
        <v>516</v>
      </c>
      <c r="F81" s="17" t="s">
        <v>163</v>
      </c>
      <c r="G81" s="17" t="s">
        <v>164</v>
      </c>
      <c r="H81" s="17" t="s">
        <v>163</v>
      </c>
      <c r="I81" s="17" t="s">
        <v>165</v>
      </c>
      <c r="J81" s="18" t="s">
        <v>45</v>
      </c>
      <c r="K81" s="18" t="s">
        <v>508</v>
      </c>
      <c r="L81" s="19" t="s">
        <v>591</v>
      </c>
      <c r="M81" s="18" t="s">
        <v>31</v>
      </c>
      <c r="N81" s="17" t="s">
        <v>162</v>
      </c>
      <c r="O81" s="17" t="s">
        <v>36</v>
      </c>
    </row>
    <row r="82" spans="1:17" ht="46.5" customHeight="1" x14ac:dyDescent="0.35">
      <c r="A82" s="15">
        <v>83</v>
      </c>
      <c r="B82" s="31">
        <v>81</v>
      </c>
      <c r="C82" s="18" t="s">
        <v>157</v>
      </c>
      <c r="D82" s="19" t="s">
        <v>375</v>
      </c>
      <c r="E82" s="17" t="s">
        <v>166</v>
      </c>
      <c r="F82" s="17" t="s">
        <v>163</v>
      </c>
      <c r="G82" s="17" t="s">
        <v>164</v>
      </c>
      <c r="H82" s="17" t="s">
        <v>163</v>
      </c>
      <c r="I82" s="17" t="s">
        <v>165</v>
      </c>
      <c r="J82" s="18" t="s">
        <v>45</v>
      </c>
      <c r="K82" s="18" t="s">
        <v>508</v>
      </c>
      <c r="L82" s="19" t="s">
        <v>591</v>
      </c>
      <c r="M82" s="18" t="s">
        <v>31</v>
      </c>
      <c r="N82" s="17" t="s">
        <v>162</v>
      </c>
      <c r="O82" s="17" t="s">
        <v>167</v>
      </c>
    </row>
    <row r="83" spans="1:17" ht="46.5" customHeight="1" x14ac:dyDescent="0.35">
      <c r="A83" s="15">
        <v>84</v>
      </c>
      <c r="B83" s="28">
        <v>82</v>
      </c>
      <c r="C83" s="18" t="s">
        <v>157</v>
      </c>
      <c r="D83" s="19" t="s">
        <v>375</v>
      </c>
      <c r="E83" s="17" t="s">
        <v>517</v>
      </c>
      <c r="F83" s="17" t="s">
        <v>163</v>
      </c>
      <c r="G83" s="17" t="s">
        <v>168</v>
      </c>
      <c r="H83" s="17" t="s">
        <v>163</v>
      </c>
      <c r="I83" s="17" t="s">
        <v>165</v>
      </c>
      <c r="J83" s="18" t="s">
        <v>45</v>
      </c>
      <c r="K83" s="18" t="s">
        <v>508</v>
      </c>
      <c r="L83" s="19" t="s">
        <v>591</v>
      </c>
      <c r="M83" s="18" t="s">
        <v>31</v>
      </c>
      <c r="N83" s="17" t="s">
        <v>162</v>
      </c>
      <c r="O83" s="17" t="s">
        <v>167</v>
      </c>
      <c r="Q83" s="16" t="s">
        <v>62</v>
      </c>
    </row>
    <row r="84" spans="1:17" ht="46.5" customHeight="1" x14ac:dyDescent="0.35">
      <c r="A84" s="15">
        <v>85</v>
      </c>
      <c r="B84" s="28">
        <v>83</v>
      </c>
      <c r="C84" s="18" t="s">
        <v>157</v>
      </c>
      <c r="D84" s="19" t="s">
        <v>375</v>
      </c>
      <c r="E84" s="17" t="s">
        <v>518</v>
      </c>
      <c r="F84" s="17" t="s">
        <v>169</v>
      </c>
      <c r="G84" s="17" t="s">
        <v>170</v>
      </c>
      <c r="H84" s="17" t="s">
        <v>169</v>
      </c>
      <c r="I84" s="17" t="s">
        <v>165</v>
      </c>
      <c r="J84" s="18" t="s">
        <v>45</v>
      </c>
      <c r="K84" s="18" t="s">
        <v>508</v>
      </c>
      <c r="L84" s="19" t="s">
        <v>591</v>
      </c>
      <c r="M84" s="18" t="s">
        <v>31</v>
      </c>
      <c r="N84" s="17" t="s">
        <v>162</v>
      </c>
      <c r="O84" s="17" t="s">
        <v>36</v>
      </c>
      <c r="Q84" s="16" t="s">
        <v>360</v>
      </c>
    </row>
    <row r="85" spans="1:17" ht="46.5" customHeight="1" x14ac:dyDescent="0.35">
      <c r="A85" s="15">
        <v>86</v>
      </c>
      <c r="B85" s="31">
        <v>84</v>
      </c>
      <c r="C85" s="18" t="s">
        <v>157</v>
      </c>
      <c r="D85" s="19" t="s">
        <v>375</v>
      </c>
      <c r="E85" s="17" t="s">
        <v>518</v>
      </c>
      <c r="F85" s="17" t="s">
        <v>176</v>
      </c>
      <c r="G85" s="17" t="s">
        <v>177</v>
      </c>
      <c r="H85" s="17" t="s">
        <v>178</v>
      </c>
      <c r="I85" s="17" t="s">
        <v>178</v>
      </c>
      <c r="J85" s="18" t="s">
        <v>26</v>
      </c>
      <c r="K85" s="18" t="s">
        <v>508</v>
      </c>
      <c r="L85" s="19" t="s">
        <v>591</v>
      </c>
      <c r="M85" s="17" t="s">
        <v>179</v>
      </c>
      <c r="N85" s="17" t="s">
        <v>162</v>
      </c>
      <c r="O85" s="17" t="s">
        <v>180</v>
      </c>
    </row>
    <row r="86" spans="1:17" ht="46.5" customHeight="1" x14ac:dyDescent="0.35">
      <c r="A86" s="15">
        <v>87</v>
      </c>
      <c r="B86" s="28">
        <v>85</v>
      </c>
      <c r="C86" s="18" t="s">
        <v>181</v>
      </c>
      <c r="D86" s="19" t="s">
        <v>367</v>
      </c>
      <c r="E86" s="18" t="s">
        <v>399</v>
      </c>
      <c r="F86" s="18" t="s">
        <v>31</v>
      </c>
      <c r="G86" s="17" t="s">
        <v>182</v>
      </c>
      <c r="H86" s="17" t="s">
        <v>183</v>
      </c>
      <c r="I86" s="17" t="s">
        <v>184</v>
      </c>
      <c r="J86" s="17" t="s">
        <v>45</v>
      </c>
      <c r="K86" s="17" t="s">
        <v>508</v>
      </c>
      <c r="L86" s="20" t="s">
        <v>591</v>
      </c>
      <c r="M86" s="28" t="s">
        <v>31</v>
      </c>
      <c r="N86" s="17" t="s">
        <v>36</v>
      </c>
      <c r="O86" s="17" t="s">
        <v>185</v>
      </c>
    </row>
    <row r="87" spans="1:17" ht="46.5" customHeight="1" x14ac:dyDescent="0.35">
      <c r="A87" s="15">
        <v>88</v>
      </c>
      <c r="B87" s="28">
        <v>86</v>
      </c>
      <c r="C87" s="18" t="s">
        <v>181</v>
      </c>
      <c r="D87" s="19" t="s">
        <v>367</v>
      </c>
      <c r="E87" s="18" t="s">
        <v>399</v>
      </c>
      <c r="F87" s="18" t="s">
        <v>31</v>
      </c>
      <c r="G87" s="17" t="s">
        <v>186</v>
      </c>
      <c r="H87" s="18" t="s">
        <v>187</v>
      </c>
      <c r="I87" s="17" t="s">
        <v>188</v>
      </c>
      <c r="J87" s="17" t="s">
        <v>45</v>
      </c>
      <c r="K87" s="17" t="s">
        <v>508</v>
      </c>
      <c r="L87" s="20" t="s">
        <v>591</v>
      </c>
      <c r="M87" s="28" t="s">
        <v>31</v>
      </c>
      <c r="N87" s="17" t="s">
        <v>36</v>
      </c>
      <c r="O87" s="17" t="s">
        <v>36</v>
      </c>
    </row>
    <row r="88" spans="1:17" ht="46.5" customHeight="1" x14ac:dyDescent="0.35">
      <c r="A88" s="15">
        <v>89</v>
      </c>
      <c r="B88" s="31">
        <v>87</v>
      </c>
      <c r="C88" s="18" t="s">
        <v>181</v>
      </c>
      <c r="D88" s="19" t="s">
        <v>367</v>
      </c>
      <c r="E88" s="18" t="s">
        <v>519</v>
      </c>
      <c r="F88" s="18" t="s">
        <v>31</v>
      </c>
      <c r="G88" s="17" t="s">
        <v>189</v>
      </c>
      <c r="H88" s="17" t="s">
        <v>190</v>
      </c>
      <c r="I88" s="17" t="s">
        <v>191</v>
      </c>
      <c r="J88" s="17" t="s">
        <v>26</v>
      </c>
      <c r="K88" s="17" t="s">
        <v>508</v>
      </c>
      <c r="L88" s="20" t="s">
        <v>591</v>
      </c>
      <c r="M88" s="28" t="s">
        <v>31</v>
      </c>
      <c r="N88" s="17" t="s">
        <v>36</v>
      </c>
      <c r="O88" s="17" t="s">
        <v>192</v>
      </c>
    </row>
    <row r="89" spans="1:17" ht="46.5" customHeight="1" x14ac:dyDescent="0.35">
      <c r="A89" s="15">
        <v>90</v>
      </c>
      <c r="B89" s="28">
        <v>88</v>
      </c>
      <c r="C89" s="18" t="s">
        <v>181</v>
      </c>
      <c r="D89" s="19" t="s">
        <v>367</v>
      </c>
      <c r="E89" s="17" t="s">
        <v>395</v>
      </c>
      <c r="F89" s="18" t="s">
        <v>31</v>
      </c>
      <c r="G89" s="17" t="s">
        <v>193</v>
      </c>
      <c r="H89" s="18" t="s">
        <v>187</v>
      </c>
      <c r="I89" s="17" t="s">
        <v>188</v>
      </c>
      <c r="J89" s="17" t="s">
        <v>45</v>
      </c>
      <c r="K89" s="17" t="s">
        <v>508</v>
      </c>
      <c r="L89" s="20" t="s">
        <v>591</v>
      </c>
      <c r="M89" s="28" t="s">
        <v>31</v>
      </c>
      <c r="N89" s="17" t="s">
        <v>36</v>
      </c>
      <c r="O89" s="17" t="s">
        <v>36</v>
      </c>
    </row>
    <row r="90" spans="1:17" ht="46.5" customHeight="1" x14ac:dyDescent="0.35">
      <c r="A90" s="15">
        <v>91</v>
      </c>
      <c r="B90" s="28">
        <v>89</v>
      </c>
      <c r="C90" s="18" t="s">
        <v>181</v>
      </c>
      <c r="D90" s="19" t="s">
        <v>367</v>
      </c>
      <c r="E90" s="18" t="s">
        <v>458</v>
      </c>
      <c r="F90" s="18" t="s">
        <v>31</v>
      </c>
      <c r="G90" s="17" t="s">
        <v>194</v>
      </c>
      <c r="H90" s="17" t="s">
        <v>195</v>
      </c>
      <c r="I90" s="17" t="s">
        <v>196</v>
      </c>
      <c r="J90" s="18" t="s">
        <v>45</v>
      </c>
      <c r="K90" s="17" t="s">
        <v>508</v>
      </c>
      <c r="L90" s="20" t="s">
        <v>591</v>
      </c>
      <c r="M90" s="28" t="s">
        <v>31</v>
      </c>
      <c r="N90" s="17" t="s">
        <v>36</v>
      </c>
      <c r="O90" s="17" t="s">
        <v>49</v>
      </c>
    </row>
    <row r="91" spans="1:17" ht="46.5" customHeight="1" x14ac:dyDescent="0.35">
      <c r="A91" s="15">
        <v>92</v>
      </c>
      <c r="B91" s="31">
        <v>90</v>
      </c>
      <c r="C91" s="18" t="s">
        <v>181</v>
      </c>
      <c r="D91" s="19" t="s">
        <v>367</v>
      </c>
      <c r="E91" s="18" t="s">
        <v>520</v>
      </c>
      <c r="F91" s="18" t="s">
        <v>31</v>
      </c>
      <c r="G91" s="17" t="s">
        <v>197</v>
      </c>
      <c r="H91" s="17" t="s">
        <v>198</v>
      </c>
      <c r="I91" s="17" t="s">
        <v>199</v>
      </c>
      <c r="J91" s="18" t="s">
        <v>45</v>
      </c>
      <c r="K91" s="17" t="s">
        <v>508</v>
      </c>
      <c r="L91" s="20" t="s">
        <v>591</v>
      </c>
      <c r="M91" s="23" t="s">
        <v>31</v>
      </c>
      <c r="N91" s="17" t="s">
        <v>36</v>
      </c>
      <c r="O91" s="17" t="s">
        <v>200</v>
      </c>
    </row>
    <row r="92" spans="1:17" ht="46.5" customHeight="1" x14ac:dyDescent="0.35">
      <c r="A92" s="15">
        <v>93</v>
      </c>
      <c r="B92" s="28">
        <v>91</v>
      </c>
      <c r="C92" s="18" t="s">
        <v>181</v>
      </c>
      <c r="D92" s="19" t="s">
        <v>367</v>
      </c>
      <c r="E92" s="17" t="s">
        <v>521</v>
      </c>
      <c r="F92" s="17" t="s">
        <v>31</v>
      </c>
      <c r="G92" s="22" t="s">
        <v>201</v>
      </c>
      <c r="H92" s="17" t="s">
        <v>202</v>
      </c>
      <c r="I92" s="17" t="s">
        <v>587</v>
      </c>
      <c r="J92" s="17" t="s">
        <v>26</v>
      </c>
      <c r="K92" s="17" t="s">
        <v>508</v>
      </c>
      <c r="L92" s="20" t="s">
        <v>591</v>
      </c>
      <c r="M92" s="42" t="s">
        <v>522</v>
      </c>
      <c r="N92" s="17" t="s">
        <v>36</v>
      </c>
      <c r="O92" s="18" t="s">
        <v>41</v>
      </c>
    </row>
    <row r="93" spans="1:17" ht="46.5" customHeight="1" x14ac:dyDescent="0.35">
      <c r="A93" s="15">
        <v>94</v>
      </c>
      <c r="B93" s="28">
        <v>92</v>
      </c>
      <c r="C93" s="18" t="s">
        <v>181</v>
      </c>
      <c r="D93" s="19" t="s">
        <v>367</v>
      </c>
      <c r="E93" s="17" t="s">
        <v>397</v>
      </c>
      <c r="F93" s="17" t="s">
        <v>31</v>
      </c>
      <c r="G93" s="22" t="s">
        <v>203</v>
      </c>
      <c r="H93" s="17" t="s">
        <v>204</v>
      </c>
      <c r="I93" s="17" t="s">
        <v>205</v>
      </c>
      <c r="J93" s="17" t="s">
        <v>26</v>
      </c>
      <c r="K93" s="17" t="s">
        <v>508</v>
      </c>
      <c r="L93" s="20" t="s">
        <v>591</v>
      </c>
      <c r="M93" s="17" t="s">
        <v>31</v>
      </c>
      <c r="N93" s="17" t="s">
        <v>36</v>
      </c>
      <c r="O93" s="17" t="s">
        <v>206</v>
      </c>
    </row>
    <row r="94" spans="1:17" ht="46.5" customHeight="1" x14ac:dyDescent="0.35">
      <c r="A94" s="15">
        <v>95</v>
      </c>
      <c r="B94" s="31">
        <v>93</v>
      </c>
      <c r="C94" s="18" t="s">
        <v>318</v>
      </c>
      <c r="D94" s="19" t="s">
        <v>318</v>
      </c>
      <c r="E94" s="17" t="s">
        <v>523</v>
      </c>
      <c r="F94" s="17"/>
      <c r="G94" s="17" t="s">
        <v>207</v>
      </c>
      <c r="H94" s="17"/>
      <c r="I94" s="17" t="s">
        <v>208</v>
      </c>
      <c r="J94" s="18" t="s">
        <v>26</v>
      </c>
      <c r="K94" s="18" t="s">
        <v>508</v>
      </c>
      <c r="L94" s="19" t="s">
        <v>591</v>
      </c>
      <c r="M94" s="18" t="s">
        <v>209</v>
      </c>
      <c r="N94" s="17" t="s">
        <v>210</v>
      </c>
      <c r="O94" s="17" t="s">
        <v>211</v>
      </c>
    </row>
    <row r="95" spans="1:17" ht="46.5" customHeight="1" x14ac:dyDescent="0.35">
      <c r="A95" s="15">
        <v>96</v>
      </c>
      <c r="B95" s="28">
        <v>94</v>
      </c>
      <c r="C95" s="18" t="s">
        <v>59</v>
      </c>
      <c r="D95" s="19" t="s">
        <v>59</v>
      </c>
      <c r="E95" s="17" t="s">
        <v>275</v>
      </c>
      <c r="F95" s="18" t="s">
        <v>62</v>
      </c>
      <c r="G95" s="17" t="s">
        <v>524</v>
      </c>
      <c r="H95" s="17" t="s">
        <v>525</v>
      </c>
      <c r="I95" s="17" t="s">
        <v>525</v>
      </c>
      <c r="J95" s="18" t="s">
        <v>26</v>
      </c>
      <c r="K95" s="17" t="s">
        <v>508</v>
      </c>
      <c r="L95" s="20" t="s">
        <v>591</v>
      </c>
      <c r="M95" s="36" t="s">
        <v>526</v>
      </c>
      <c r="N95" s="18" t="s">
        <v>66</v>
      </c>
      <c r="O95" s="17" t="s">
        <v>41</v>
      </c>
    </row>
    <row r="96" spans="1:17" ht="46.5" customHeight="1" x14ac:dyDescent="0.35">
      <c r="A96" s="15">
        <v>97</v>
      </c>
      <c r="B96" s="28">
        <v>95</v>
      </c>
      <c r="C96" s="18" t="s">
        <v>70</v>
      </c>
      <c r="D96" s="19" t="s">
        <v>70</v>
      </c>
      <c r="E96" s="31" t="s">
        <v>527</v>
      </c>
      <c r="F96" s="32"/>
      <c r="G96" s="32" t="s">
        <v>118</v>
      </c>
      <c r="H96" s="31" t="s">
        <v>119</v>
      </c>
      <c r="I96" s="31" t="s">
        <v>119</v>
      </c>
      <c r="J96" s="31" t="s">
        <v>26</v>
      </c>
      <c r="K96" s="31" t="s">
        <v>508</v>
      </c>
      <c r="L96" s="37" t="s">
        <v>591</v>
      </c>
      <c r="M96" s="32" t="s">
        <v>120</v>
      </c>
      <c r="N96" s="32" t="s">
        <v>36</v>
      </c>
      <c r="O96" s="31" t="s">
        <v>41</v>
      </c>
    </row>
    <row r="97" spans="1:15" ht="46.5" customHeight="1" x14ac:dyDescent="0.35">
      <c r="A97" s="15">
        <v>98</v>
      </c>
      <c r="B97" s="31">
        <v>96</v>
      </c>
      <c r="C97" s="18" t="s">
        <v>70</v>
      </c>
      <c r="D97" s="19" t="s">
        <v>70</v>
      </c>
      <c r="E97" s="31" t="s">
        <v>528</v>
      </c>
      <c r="F97" s="32"/>
      <c r="G97" s="32" t="s">
        <v>121</v>
      </c>
      <c r="H97" s="31" t="s">
        <v>122</v>
      </c>
      <c r="I97" s="31" t="s">
        <v>122</v>
      </c>
      <c r="J97" s="31" t="s">
        <v>26</v>
      </c>
      <c r="K97" s="31" t="s">
        <v>508</v>
      </c>
      <c r="L97" s="37" t="s">
        <v>591</v>
      </c>
      <c r="M97" s="32" t="s">
        <v>123</v>
      </c>
      <c r="N97" s="32" t="s">
        <v>36</v>
      </c>
      <c r="O97" s="31" t="s">
        <v>41</v>
      </c>
    </row>
    <row r="98" spans="1:15" ht="46.5" customHeight="1" x14ac:dyDescent="0.35">
      <c r="A98" s="15">
        <v>99</v>
      </c>
      <c r="B98" s="28">
        <v>97</v>
      </c>
      <c r="C98" s="18" t="s">
        <v>70</v>
      </c>
      <c r="D98" s="19" t="s">
        <v>70</v>
      </c>
      <c r="E98" s="32" t="s">
        <v>446</v>
      </c>
      <c r="F98" s="32"/>
      <c r="G98" s="32" t="s">
        <v>121</v>
      </c>
      <c r="H98" s="31" t="s">
        <v>122</v>
      </c>
      <c r="I98" s="31" t="s">
        <v>122</v>
      </c>
      <c r="J98" s="31" t="s">
        <v>26</v>
      </c>
      <c r="K98" s="31" t="s">
        <v>508</v>
      </c>
      <c r="L98" s="37" t="s">
        <v>591</v>
      </c>
      <c r="M98" s="32" t="s">
        <v>123</v>
      </c>
      <c r="N98" s="32" t="s">
        <v>36</v>
      </c>
      <c r="O98" s="31" t="s">
        <v>41</v>
      </c>
    </row>
    <row r="99" spans="1:15" ht="46.5" customHeight="1" x14ac:dyDescent="0.35">
      <c r="A99" s="15">
        <v>100</v>
      </c>
      <c r="B99" s="28">
        <v>98</v>
      </c>
      <c r="C99" s="17" t="s">
        <v>132</v>
      </c>
      <c r="D99" s="20" t="s">
        <v>374</v>
      </c>
      <c r="E99" s="17" t="s">
        <v>214</v>
      </c>
      <c r="F99" s="17" t="s">
        <v>215</v>
      </c>
      <c r="G99" s="17" t="s">
        <v>216</v>
      </c>
      <c r="H99" s="17" t="s">
        <v>215</v>
      </c>
      <c r="I99" s="18" t="s">
        <v>215</v>
      </c>
      <c r="J99" s="17" t="s">
        <v>26</v>
      </c>
      <c r="K99" s="18" t="s">
        <v>508</v>
      </c>
      <c r="L99" s="19" t="s">
        <v>591</v>
      </c>
      <c r="M99" s="17" t="s">
        <v>217</v>
      </c>
      <c r="N99" s="17" t="s">
        <v>138</v>
      </c>
      <c r="O99" s="18" t="s">
        <v>218</v>
      </c>
    </row>
    <row r="100" spans="1:15" ht="46.5" customHeight="1" x14ac:dyDescent="0.35">
      <c r="A100" s="15">
        <v>101</v>
      </c>
      <c r="B100" s="31">
        <v>99</v>
      </c>
      <c r="C100" s="18" t="s">
        <v>219</v>
      </c>
      <c r="D100" s="19" t="s">
        <v>376</v>
      </c>
      <c r="E100" s="17" t="s">
        <v>220</v>
      </c>
      <c r="F100" s="17"/>
      <c r="G100" s="17" t="s">
        <v>221</v>
      </c>
      <c r="H100" s="17" t="s">
        <v>222</v>
      </c>
      <c r="I100" s="17" t="s">
        <v>223</v>
      </c>
      <c r="J100" s="17" t="s">
        <v>224</v>
      </c>
      <c r="K100" s="18" t="s">
        <v>508</v>
      </c>
      <c r="L100" s="19" t="s">
        <v>591</v>
      </c>
      <c r="M100" s="18" t="s">
        <v>225</v>
      </c>
      <c r="N100" s="17" t="s">
        <v>226</v>
      </c>
      <c r="O100" s="17" t="s">
        <v>227</v>
      </c>
    </row>
    <row r="101" spans="1:15" ht="46.5" customHeight="1" x14ac:dyDescent="0.35">
      <c r="A101" s="15">
        <v>102</v>
      </c>
      <c r="B101" s="28">
        <v>100</v>
      </c>
      <c r="C101" s="18" t="s">
        <v>219</v>
      </c>
      <c r="D101" s="19" t="s">
        <v>376</v>
      </c>
      <c r="E101" s="17" t="s">
        <v>220</v>
      </c>
      <c r="F101" s="17"/>
      <c r="G101" s="17" t="s">
        <v>228</v>
      </c>
      <c r="H101" s="17" t="s">
        <v>222</v>
      </c>
      <c r="I101" s="17" t="s">
        <v>223</v>
      </c>
      <c r="J101" s="18" t="s">
        <v>224</v>
      </c>
      <c r="K101" s="18" t="s">
        <v>508</v>
      </c>
      <c r="L101" s="19" t="s">
        <v>591</v>
      </c>
      <c r="M101" s="18" t="s">
        <v>229</v>
      </c>
      <c r="N101" s="17" t="s">
        <v>226</v>
      </c>
      <c r="O101" s="17" t="s">
        <v>227</v>
      </c>
    </row>
    <row r="102" spans="1:15" ht="46.5" customHeight="1" x14ac:dyDescent="0.35">
      <c r="A102" s="15">
        <v>103</v>
      </c>
      <c r="B102" s="28">
        <v>101</v>
      </c>
      <c r="C102" s="18" t="s">
        <v>219</v>
      </c>
      <c r="D102" s="19" t="s">
        <v>376</v>
      </c>
      <c r="E102" s="17" t="s">
        <v>220</v>
      </c>
      <c r="F102" s="17"/>
      <c r="G102" s="17" t="s">
        <v>230</v>
      </c>
      <c r="H102" s="17" t="s">
        <v>222</v>
      </c>
      <c r="I102" s="17" t="s">
        <v>223</v>
      </c>
      <c r="J102" s="18" t="s">
        <v>224</v>
      </c>
      <c r="K102" s="18" t="s">
        <v>508</v>
      </c>
      <c r="L102" s="19" t="s">
        <v>591</v>
      </c>
      <c r="M102" s="18" t="s">
        <v>229</v>
      </c>
      <c r="N102" s="17" t="s">
        <v>226</v>
      </c>
      <c r="O102" s="17" t="s">
        <v>227</v>
      </c>
    </row>
    <row r="103" spans="1:15" ht="46.5" customHeight="1" x14ac:dyDescent="0.35">
      <c r="A103" s="15">
        <v>104</v>
      </c>
      <c r="B103" s="31">
        <v>102</v>
      </c>
      <c r="C103" s="18" t="s">
        <v>364</v>
      </c>
      <c r="D103" s="19" t="s">
        <v>372</v>
      </c>
      <c r="E103" s="17" t="s">
        <v>507</v>
      </c>
      <c r="F103" s="17"/>
      <c r="G103" s="17" t="s">
        <v>231</v>
      </c>
      <c r="H103" s="17" t="s">
        <v>232</v>
      </c>
      <c r="I103" s="17" t="s">
        <v>232</v>
      </c>
      <c r="J103" s="18" t="s">
        <v>26</v>
      </c>
      <c r="K103" s="18" t="s">
        <v>509</v>
      </c>
      <c r="L103" s="19" t="s">
        <v>592</v>
      </c>
      <c r="M103" s="18"/>
      <c r="N103" s="17" t="s">
        <v>233</v>
      </c>
      <c r="O103" s="17"/>
    </row>
    <row r="104" spans="1:15" ht="46.5" customHeight="1" x14ac:dyDescent="0.35">
      <c r="A104" s="15">
        <v>105</v>
      </c>
      <c r="B104" s="28">
        <v>103</v>
      </c>
      <c r="C104" s="18" t="s">
        <v>364</v>
      </c>
      <c r="D104" s="19" t="s">
        <v>372</v>
      </c>
      <c r="E104" s="17" t="s">
        <v>507</v>
      </c>
      <c r="F104" s="17"/>
      <c r="G104" s="17" t="s">
        <v>234</v>
      </c>
      <c r="H104" s="17" t="s">
        <v>235</v>
      </c>
      <c r="I104" s="17" t="s">
        <v>235</v>
      </c>
      <c r="J104" s="18" t="s">
        <v>26</v>
      </c>
      <c r="K104" s="18" t="s">
        <v>509</v>
      </c>
      <c r="L104" s="19" t="s">
        <v>592</v>
      </c>
      <c r="M104" s="18"/>
      <c r="N104" s="17" t="s">
        <v>236</v>
      </c>
      <c r="O104" s="17"/>
    </row>
    <row r="105" spans="1:15" ht="46.5" customHeight="1" x14ac:dyDescent="0.35">
      <c r="A105" s="15">
        <v>106</v>
      </c>
      <c r="B105" s="28">
        <v>104</v>
      </c>
      <c r="C105" s="18" t="s">
        <v>383</v>
      </c>
      <c r="D105" s="19" t="s">
        <v>372</v>
      </c>
      <c r="E105" s="17" t="s">
        <v>529</v>
      </c>
      <c r="F105" s="17"/>
      <c r="G105" s="17" t="s">
        <v>237</v>
      </c>
      <c r="H105" s="17" t="s">
        <v>235</v>
      </c>
      <c r="I105" s="17" t="s">
        <v>235</v>
      </c>
      <c r="J105" s="18" t="s">
        <v>26</v>
      </c>
      <c r="K105" s="18" t="s">
        <v>509</v>
      </c>
      <c r="L105" s="19" t="s">
        <v>592</v>
      </c>
      <c r="M105" s="18"/>
      <c r="N105" s="17" t="s">
        <v>236</v>
      </c>
      <c r="O105" s="17"/>
    </row>
    <row r="106" spans="1:15" ht="46.5" customHeight="1" x14ac:dyDescent="0.35">
      <c r="A106" s="15">
        <v>107</v>
      </c>
      <c r="B106" s="28">
        <v>73</v>
      </c>
      <c r="C106" s="18" t="s">
        <v>12</v>
      </c>
      <c r="D106" s="19" t="s">
        <v>365</v>
      </c>
      <c r="E106" s="17" t="s">
        <v>447</v>
      </c>
      <c r="F106" s="17"/>
      <c r="G106" s="17" t="s">
        <v>148</v>
      </c>
      <c r="H106" s="17"/>
      <c r="I106" s="17" t="s">
        <v>149</v>
      </c>
      <c r="J106" s="18" t="s">
        <v>26</v>
      </c>
      <c r="K106" s="40" t="s">
        <v>509</v>
      </c>
      <c r="L106" s="41" t="s">
        <v>592</v>
      </c>
      <c r="M106" s="18"/>
      <c r="N106" s="17" t="s">
        <v>15</v>
      </c>
      <c r="O106" s="17" t="s">
        <v>150</v>
      </c>
    </row>
    <row r="107" spans="1:15" ht="28" x14ac:dyDescent="0.35">
      <c r="A107" s="15">
        <v>108</v>
      </c>
      <c r="B107" s="31">
        <v>105</v>
      </c>
      <c r="C107" s="18" t="s">
        <v>12</v>
      </c>
      <c r="D107" s="19" t="s">
        <v>365</v>
      </c>
      <c r="E107" s="17" t="s">
        <v>530</v>
      </c>
      <c r="F107" s="17" t="s">
        <v>238</v>
      </c>
      <c r="G107" s="17"/>
      <c r="H107" s="17"/>
      <c r="I107" s="17"/>
      <c r="J107" s="18"/>
      <c r="K107" s="18" t="s">
        <v>509</v>
      </c>
      <c r="L107" s="19" t="s">
        <v>592</v>
      </c>
      <c r="M107" s="18" t="s">
        <v>239</v>
      </c>
      <c r="N107" s="17" t="s">
        <v>15</v>
      </c>
      <c r="O107" s="17" t="s">
        <v>240</v>
      </c>
    </row>
    <row r="108" spans="1:15" ht="42" x14ac:dyDescent="0.35">
      <c r="A108" s="15">
        <v>109</v>
      </c>
      <c r="B108" s="28">
        <v>106</v>
      </c>
      <c r="C108" s="18" t="s">
        <v>12</v>
      </c>
      <c r="D108" s="19" t="s">
        <v>365</v>
      </c>
      <c r="E108" s="17" t="s">
        <v>447</v>
      </c>
      <c r="F108" s="17"/>
      <c r="G108" s="17" t="s">
        <v>241</v>
      </c>
      <c r="H108" s="17"/>
      <c r="I108" s="17" t="s">
        <v>242</v>
      </c>
      <c r="J108" s="18" t="s">
        <v>26</v>
      </c>
      <c r="K108" s="40" t="s">
        <v>509</v>
      </c>
      <c r="L108" s="41" t="s">
        <v>592</v>
      </c>
      <c r="M108" s="18"/>
      <c r="N108" s="17"/>
      <c r="O108" s="17" t="s">
        <v>243</v>
      </c>
    </row>
    <row r="109" spans="1:15" ht="42" x14ac:dyDescent="0.35">
      <c r="A109" s="15">
        <v>110</v>
      </c>
      <c r="B109" s="28">
        <v>107</v>
      </c>
      <c r="C109" s="18" t="s">
        <v>12</v>
      </c>
      <c r="D109" s="19" t="s">
        <v>365</v>
      </c>
      <c r="E109" s="17" t="s">
        <v>510</v>
      </c>
      <c r="F109" s="17"/>
      <c r="G109" s="17" t="s">
        <v>244</v>
      </c>
      <c r="H109" s="17"/>
      <c r="I109" s="17" t="s">
        <v>242</v>
      </c>
      <c r="J109" s="18" t="s">
        <v>26</v>
      </c>
      <c r="K109" s="40" t="s">
        <v>509</v>
      </c>
      <c r="L109" s="41" t="s">
        <v>592</v>
      </c>
      <c r="M109" s="18"/>
      <c r="N109" s="17"/>
      <c r="O109" s="17" t="s">
        <v>243</v>
      </c>
    </row>
    <row r="110" spans="1:15" ht="28" x14ac:dyDescent="0.35">
      <c r="A110" s="15">
        <v>111</v>
      </c>
      <c r="B110" s="31">
        <v>108</v>
      </c>
      <c r="C110" s="18" t="s">
        <v>12</v>
      </c>
      <c r="D110" s="19" t="s">
        <v>365</v>
      </c>
      <c r="E110" s="17" t="s">
        <v>531</v>
      </c>
      <c r="F110" s="17"/>
      <c r="G110" s="17" t="s">
        <v>245</v>
      </c>
      <c r="H110" s="17"/>
      <c r="I110" s="17" t="s">
        <v>246</v>
      </c>
      <c r="J110" s="18" t="s">
        <v>26</v>
      </c>
      <c r="K110" s="40" t="s">
        <v>509</v>
      </c>
      <c r="L110" s="41" t="s">
        <v>592</v>
      </c>
      <c r="M110" s="18"/>
      <c r="N110" s="17"/>
      <c r="O110" s="17" t="s">
        <v>247</v>
      </c>
    </row>
    <row r="111" spans="1:15" ht="56" x14ac:dyDescent="0.35">
      <c r="A111" s="15">
        <v>112</v>
      </c>
      <c r="B111" s="28">
        <v>109</v>
      </c>
      <c r="C111" s="17" t="s">
        <v>12</v>
      </c>
      <c r="D111" s="20" t="s">
        <v>365</v>
      </c>
      <c r="E111" s="17" t="s">
        <v>532</v>
      </c>
      <c r="F111" s="17"/>
      <c r="G111" s="17" t="s">
        <v>248</v>
      </c>
      <c r="H111" s="17"/>
      <c r="I111" s="17" t="s">
        <v>249</v>
      </c>
      <c r="J111" s="18" t="s">
        <v>26</v>
      </c>
      <c r="K111" s="40" t="s">
        <v>509</v>
      </c>
      <c r="L111" s="41" t="s">
        <v>592</v>
      </c>
      <c r="M111" s="18"/>
      <c r="N111" s="17" t="s">
        <v>15</v>
      </c>
      <c r="O111" s="17" t="s">
        <v>250</v>
      </c>
    </row>
    <row r="112" spans="1:15" ht="112" x14ac:dyDescent="0.35">
      <c r="A112" s="15">
        <v>113</v>
      </c>
      <c r="B112" s="28">
        <v>110</v>
      </c>
      <c r="C112" s="17" t="s">
        <v>373</v>
      </c>
      <c r="D112" s="20" t="s">
        <v>367</v>
      </c>
      <c r="E112" s="17" t="s">
        <v>395</v>
      </c>
      <c r="F112" s="18" t="s">
        <v>31</v>
      </c>
      <c r="G112" s="17" t="s">
        <v>251</v>
      </c>
      <c r="H112" s="17" t="s">
        <v>252</v>
      </c>
      <c r="I112" s="17" t="s">
        <v>253</v>
      </c>
      <c r="J112" s="18" t="s">
        <v>254</v>
      </c>
      <c r="K112" s="17" t="s">
        <v>509</v>
      </c>
      <c r="L112" s="20" t="s">
        <v>592</v>
      </c>
      <c r="M112" s="17" t="s">
        <v>31</v>
      </c>
      <c r="N112" s="17" t="s">
        <v>36</v>
      </c>
      <c r="O112" s="17" t="s">
        <v>31</v>
      </c>
    </row>
    <row r="113" spans="1:15" ht="84" x14ac:dyDescent="0.35">
      <c r="A113" s="15">
        <v>114</v>
      </c>
      <c r="B113" s="31">
        <v>111</v>
      </c>
      <c r="C113" s="17" t="s">
        <v>367</v>
      </c>
      <c r="D113" s="20" t="s">
        <v>367</v>
      </c>
      <c r="E113" s="17" t="s">
        <v>533</v>
      </c>
      <c r="F113" s="18" t="s">
        <v>31</v>
      </c>
      <c r="G113" s="17" t="s">
        <v>255</v>
      </c>
      <c r="H113" s="17" t="s">
        <v>256</v>
      </c>
      <c r="I113" s="17" t="s">
        <v>257</v>
      </c>
      <c r="J113" s="18" t="s">
        <v>26</v>
      </c>
      <c r="K113" s="17" t="s">
        <v>509</v>
      </c>
      <c r="L113" s="20" t="s">
        <v>592</v>
      </c>
      <c r="M113" s="17" t="s">
        <v>258</v>
      </c>
      <c r="N113" s="17" t="s">
        <v>36</v>
      </c>
      <c r="O113" s="17" t="s">
        <v>41</v>
      </c>
    </row>
    <row r="114" spans="1:15" ht="84" x14ac:dyDescent="0.35">
      <c r="A114" s="15">
        <v>115</v>
      </c>
      <c r="B114" s="28">
        <v>112</v>
      </c>
      <c r="C114" s="17" t="s">
        <v>373</v>
      </c>
      <c r="D114" s="20" t="s">
        <v>367</v>
      </c>
      <c r="E114" s="18" t="s">
        <v>534</v>
      </c>
      <c r="F114" s="18" t="s">
        <v>31</v>
      </c>
      <c r="G114" s="17" t="s">
        <v>259</v>
      </c>
      <c r="H114" s="17" t="s">
        <v>260</v>
      </c>
      <c r="I114" s="17" t="s">
        <v>261</v>
      </c>
      <c r="J114" s="18" t="s">
        <v>26</v>
      </c>
      <c r="K114" s="17" t="s">
        <v>509</v>
      </c>
      <c r="L114" s="20" t="s">
        <v>592</v>
      </c>
      <c r="M114" s="28" t="s">
        <v>31</v>
      </c>
      <c r="N114" s="17" t="s">
        <v>36</v>
      </c>
      <c r="O114" s="17" t="s">
        <v>41</v>
      </c>
    </row>
    <row r="115" spans="1:15" ht="56" x14ac:dyDescent="0.35">
      <c r="A115" s="15">
        <v>116</v>
      </c>
      <c r="B115" s="28">
        <v>113</v>
      </c>
      <c r="C115" s="17" t="s">
        <v>373</v>
      </c>
      <c r="D115" s="20" t="s">
        <v>367</v>
      </c>
      <c r="E115" s="18" t="s">
        <v>50</v>
      </c>
      <c r="F115" s="18" t="s">
        <v>31</v>
      </c>
      <c r="G115" s="17" t="s">
        <v>262</v>
      </c>
      <c r="H115" s="17" t="s">
        <v>263</v>
      </c>
      <c r="I115" s="17" t="s">
        <v>264</v>
      </c>
      <c r="J115" s="18" t="s">
        <v>45</v>
      </c>
      <c r="K115" s="17" t="s">
        <v>509</v>
      </c>
      <c r="L115" s="20" t="s">
        <v>592</v>
      </c>
      <c r="M115" s="23" t="s">
        <v>31</v>
      </c>
      <c r="N115" s="17" t="s">
        <v>36</v>
      </c>
      <c r="O115" s="17" t="s">
        <v>265</v>
      </c>
    </row>
    <row r="116" spans="1:15" ht="98" x14ac:dyDescent="0.35">
      <c r="A116" s="15">
        <v>117</v>
      </c>
      <c r="B116" s="31">
        <v>114</v>
      </c>
      <c r="C116" s="17" t="s">
        <v>367</v>
      </c>
      <c r="D116" s="20" t="s">
        <v>367</v>
      </c>
      <c r="E116" s="17" t="s">
        <v>521</v>
      </c>
      <c r="F116" s="17" t="s">
        <v>31</v>
      </c>
      <c r="G116" s="17" t="s">
        <v>266</v>
      </c>
      <c r="H116" s="17" t="s">
        <v>267</v>
      </c>
      <c r="I116" s="17" t="s">
        <v>268</v>
      </c>
      <c r="J116" s="17" t="s">
        <v>26</v>
      </c>
      <c r="K116" s="17" t="s">
        <v>509</v>
      </c>
      <c r="L116" s="20" t="s">
        <v>592</v>
      </c>
      <c r="M116" s="17" t="s">
        <v>535</v>
      </c>
      <c r="N116" s="17" t="s">
        <v>36</v>
      </c>
      <c r="O116" s="17" t="s">
        <v>269</v>
      </c>
    </row>
    <row r="117" spans="1:15" ht="56" x14ac:dyDescent="0.35">
      <c r="A117" s="15">
        <v>118</v>
      </c>
      <c r="B117" s="28">
        <v>115</v>
      </c>
      <c r="C117" s="17" t="s">
        <v>373</v>
      </c>
      <c r="D117" s="20" t="s">
        <v>367</v>
      </c>
      <c r="E117" s="17" t="s">
        <v>521</v>
      </c>
      <c r="F117" s="17" t="s">
        <v>31</v>
      </c>
      <c r="G117" s="17" t="s">
        <v>270</v>
      </c>
      <c r="H117" s="17" t="s">
        <v>271</v>
      </c>
      <c r="I117" s="17" t="s">
        <v>272</v>
      </c>
      <c r="J117" s="17" t="s">
        <v>45</v>
      </c>
      <c r="K117" s="17" t="s">
        <v>509</v>
      </c>
      <c r="L117" s="20" t="s">
        <v>592</v>
      </c>
      <c r="M117" s="18" t="s">
        <v>536</v>
      </c>
      <c r="N117" s="17" t="s">
        <v>273</v>
      </c>
      <c r="O117" s="17" t="s">
        <v>274</v>
      </c>
    </row>
    <row r="118" spans="1:15" ht="140" x14ac:dyDescent="0.35">
      <c r="A118" s="15">
        <v>119</v>
      </c>
      <c r="B118" s="28">
        <v>116</v>
      </c>
      <c r="C118" s="17" t="s">
        <v>59</v>
      </c>
      <c r="D118" s="20" t="s">
        <v>59</v>
      </c>
      <c r="E118" s="17" t="s">
        <v>275</v>
      </c>
      <c r="F118" s="18" t="s">
        <v>62</v>
      </c>
      <c r="G118" s="17" t="s">
        <v>537</v>
      </c>
      <c r="H118" s="17" t="s">
        <v>163</v>
      </c>
      <c r="I118" s="17" t="s">
        <v>163</v>
      </c>
      <c r="J118" s="18" t="s">
        <v>26</v>
      </c>
      <c r="K118" s="17" t="s">
        <v>509</v>
      </c>
      <c r="L118" s="20" t="s">
        <v>592</v>
      </c>
      <c r="M118" s="36" t="s">
        <v>538</v>
      </c>
      <c r="N118" s="18" t="s">
        <v>66</v>
      </c>
      <c r="O118" s="17" t="s">
        <v>41</v>
      </c>
    </row>
    <row r="119" spans="1:15" ht="140" x14ac:dyDescent="0.35">
      <c r="A119" s="15">
        <v>120</v>
      </c>
      <c r="B119" s="31">
        <v>117</v>
      </c>
      <c r="C119" s="17" t="s">
        <v>59</v>
      </c>
      <c r="D119" s="20" t="s">
        <v>59</v>
      </c>
      <c r="E119" s="17" t="s">
        <v>275</v>
      </c>
      <c r="F119" s="18" t="s">
        <v>62</v>
      </c>
      <c r="G119" s="17" t="s">
        <v>539</v>
      </c>
      <c r="H119" s="17" t="s">
        <v>163</v>
      </c>
      <c r="I119" s="17" t="s">
        <v>163</v>
      </c>
      <c r="J119" s="18" t="s">
        <v>26</v>
      </c>
      <c r="K119" s="17" t="s">
        <v>509</v>
      </c>
      <c r="L119" s="20" t="s">
        <v>592</v>
      </c>
      <c r="M119" s="36" t="s">
        <v>538</v>
      </c>
      <c r="N119" s="18" t="s">
        <v>66</v>
      </c>
      <c r="O119" s="36" t="s">
        <v>41</v>
      </c>
    </row>
    <row r="120" spans="1:15" ht="140" x14ac:dyDescent="0.35">
      <c r="A120" s="15">
        <v>121</v>
      </c>
      <c r="B120" s="28">
        <v>118</v>
      </c>
      <c r="C120" s="17" t="s">
        <v>59</v>
      </c>
      <c r="D120" s="20" t="s">
        <v>59</v>
      </c>
      <c r="E120" s="17" t="s">
        <v>275</v>
      </c>
      <c r="F120" s="18" t="s">
        <v>62</v>
      </c>
      <c r="G120" s="17" t="s">
        <v>540</v>
      </c>
      <c r="H120" s="17" t="s">
        <v>163</v>
      </c>
      <c r="I120" s="17" t="s">
        <v>163</v>
      </c>
      <c r="J120" s="18" t="s">
        <v>26</v>
      </c>
      <c r="K120" s="17" t="s">
        <v>509</v>
      </c>
      <c r="L120" s="20" t="s">
        <v>592</v>
      </c>
      <c r="M120" s="36" t="s">
        <v>538</v>
      </c>
      <c r="N120" s="18" t="s">
        <v>66</v>
      </c>
      <c r="O120" s="36" t="s">
        <v>41</v>
      </c>
    </row>
    <row r="121" spans="1:15" ht="140" x14ac:dyDescent="0.35">
      <c r="A121" s="15">
        <v>122</v>
      </c>
      <c r="B121" s="28">
        <v>119</v>
      </c>
      <c r="C121" s="17" t="s">
        <v>59</v>
      </c>
      <c r="D121" s="20" t="s">
        <v>59</v>
      </c>
      <c r="E121" s="17" t="s">
        <v>275</v>
      </c>
      <c r="F121" s="18" t="s">
        <v>62</v>
      </c>
      <c r="G121" s="17" t="s">
        <v>541</v>
      </c>
      <c r="H121" s="17" t="s">
        <v>163</v>
      </c>
      <c r="I121" s="17" t="s">
        <v>163</v>
      </c>
      <c r="J121" s="18" t="s">
        <v>26</v>
      </c>
      <c r="K121" s="17" t="s">
        <v>509</v>
      </c>
      <c r="L121" s="20" t="s">
        <v>592</v>
      </c>
      <c r="M121" s="36" t="s">
        <v>538</v>
      </c>
      <c r="N121" s="18" t="s">
        <v>66</v>
      </c>
      <c r="O121" s="36" t="s">
        <v>41</v>
      </c>
    </row>
    <row r="122" spans="1:15" ht="140" x14ac:dyDescent="0.35">
      <c r="A122" s="15">
        <v>123</v>
      </c>
      <c r="B122" s="31">
        <v>120</v>
      </c>
      <c r="C122" s="17" t="s">
        <v>59</v>
      </c>
      <c r="D122" s="20" t="s">
        <v>59</v>
      </c>
      <c r="E122" s="17" t="s">
        <v>275</v>
      </c>
      <c r="F122" s="18" t="s">
        <v>62</v>
      </c>
      <c r="G122" s="17" t="s">
        <v>542</v>
      </c>
      <c r="H122" s="17" t="s">
        <v>163</v>
      </c>
      <c r="I122" s="17" t="s">
        <v>163</v>
      </c>
      <c r="J122" s="18" t="s">
        <v>26</v>
      </c>
      <c r="K122" s="17" t="s">
        <v>509</v>
      </c>
      <c r="L122" s="20" t="s">
        <v>592</v>
      </c>
      <c r="M122" s="36" t="s">
        <v>538</v>
      </c>
      <c r="N122" s="18" t="s">
        <v>66</v>
      </c>
      <c r="O122" s="36" t="s">
        <v>41</v>
      </c>
    </row>
    <row r="123" spans="1:15" ht="140" x14ac:dyDescent="0.35">
      <c r="A123" s="15">
        <v>124</v>
      </c>
      <c r="B123" s="28">
        <v>121</v>
      </c>
      <c r="C123" s="17" t="s">
        <v>59</v>
      </c>
      <c r="D123" s="20" t="s">
        <v>59</v>
      </c>
      <c r="E123" s="17" t="s">
        <v>543</v>
      </c>
      <c r="F123" s="18" t="s">
        <v>62</v>
      </c>
      <c r="G123" s="17" t="s">
        <v>539</v>
      </c>
      <c r="H123" s="17" t="s">
        <v>163</v>
      </c>
      <c r="I123" s="17" t="s">
        <v>163</v>
      </c>
      <c r="J123" s="18" t="s">
        <v>26</v>
      </c>
      <c r="K123" s="17" t="s">
        <v>509</v>
      </c>
      <c r="L123" s="20" t="s">
        <v>592</v>
      </c>
      <c r="M123" s="36" t="s">
        <v>538</v>
      </c>
      <c r="N123" s="18" t="s">
        <v>66</v>
      </c>
      <c r="O123" s="36" t="s">
        <v>41</v>
      </c>
    </row>
    <row r="124" spans="1:15" ht="98" x14ac:dyDescent="0.35">
      <c r="A124" s="15">
        <v>125</v>
      </c>
      <c r="B124" s="28">
        <v>122</v>
      </c>
      <c r="C124" s="17" t="s">
        <v>59</v>
      </c>
      <c r="D124" s="20" t="s">
        <v>59</v>
      </c>
      <c r="E124" s="17" t="s">
        <v>544</v>
      </c>
      <c r="F124" s="18" t="s">
        <v>62</v>
      </c>
      <c r="G124" s="17" t="s">
        <v>524</v>
      </c>
      <c r="H124" s="17" t="s">
        <v>545</v>
      </c>
      <c r="I124" s="17" t="s">
        <v>545</v>
      </c>
      <c r="J124" s="18" t="s">
        <v>26</v>
      </c>
      <c r="K124" s="17" t="s">
        <v>509</v>
      </c>
      <c r="L124" s="20" t="s">
        <v>592</v>
      </c>
      <c r="M124" s="36" t="s">
        <v>526</v>
      </c>
      <c r="N124" s="18" t="s">
        <v>66</v>
      </c>
      <c r="O124" s="36" t="s">
        <v>41</v>
      </c>
    </row>
    <row r="125" spans="1:15" ht="140" x14ac:dyDescent="0.35">
      <c r="A125" s="15">
        <v>126</v>
      </c>
      <c r="B125" s="31">
        <v>123</v>
      </c>
      <c r="C125" s="17" t="s">
        <v>59</v>
      </c>
      <c r="D125" s="20" t="s">
        <v>59</v>
      </c>
      <c r="E125" s="17" t="s">
        <v>472</v>
      </c>
      <c r="F125" s="18" t="s">
        <v>62</v>
      </c>
      <c r="G125" s="17" t="s">
        <v>537</v>
      </c>
      <c r="H125" s="17" t="s">
        <v>163</v>
      </c>
      <c r="I125" s="17" t="s">
        <v>163</v>
      </c>
      <c r="J125" s="18" t="s">
        <v>26</v>
      </c>
      <c r="K125" s="17" t="s">
        <v>509</v>
      </c>
      <c r="L125" s="20" t="s">
        <v>592</v>
      </c>
      <c r="M125" s="36" t="s">
        <v>538</v>
      </c>
      <c r="N125" s="18" t="s">
        <v>66</v>
      </c>
      <c r="O125" s="36" t="s">
        <v>41</v>
      </c>
    </row>
    <row r="126" spans="1:15" ht="140" x14ac:dyDescent="0.35">
      <c r="A126" s="15">
        <v>127</v>
      </c>
      <c r="B126" s="28">
        <v>124</v>
      </c>
      <c r="C126" s="17" t="s">
        <v>59</v>
      </c>
      <c r="D126" s="20" t="s">
        <v>59</v>
      </c>
      <c r="E126" s="17" t="s">
        <v>546</v>
      </c>
      <c r="F126" s="18" t="s">
        <v>62</v>
      </c>
      <c r="G126" s="17" t="s">
        <v>547</v>
      </c>
      <c r="H126" s="17" t="s">
        <v>163</v>
      </c>
      <c r="I126" s="17" t="s">
        <v>163</v>
      </c>
      <c r="J126" s="18" t="s">
        <v>26</v>
      </c>
      <c r="K126" s="17" t="s">
        <v>509</v>
      </c>
      <c r="L126" s="20" t="s">
        <v>592</v>
      </c>
      <c r="M126" s="36" t="s">
        <v>538</v>
      </c>
      <c r="N126" s="18" t="s">
        <v>66</v>
      </c>
      <c r="O126" s="36" t="s">
        <v>41</v>
      </c>
    </row>
    <row r="127" spans="1:15" ht="140" x14ac:dyDescent="0.35">
      <c r="A127" s="15">
        <v>128</v>
      </c>
      <c r="B127" s="28">
        <v>125</v>
      </c>
      <c r="C127" s="17" t="s">
        <v>59</v>
      </c>
      <c r="D127" s="20" t="s">
        <v>59</v>
      </c>
      <c r="E127" s="17" t="s">
        <v>405</v>
      </c>
      <c r="F127" s="18" t="s">
        <v>62</v>
      </c>
      <c r="G127" s="17" t="s">
        <v>548</v>
      </c>
      <c r="H127" s="17" t="s">
        <v>163</v>
      </c>
      <c r="I127" s="17" t="s">
        <v>163</v>
      </c>
      <c r="J127" s="18" t="s">
        <v>26</v>
      </c>
      <c r="K127" s="17" t="s">
        <v>509</v>
      </c>
      <c r="L127" s="20" t="s">
        <v>592</v>
      </c>
      <c r="M127" s="36" t="s">
        <v>538</v>
      </c>
      <c r="N127" s="18" t="s">
        <v>66</v>
      </c>
      <c r="O127" s="36" t="s">
        <v>41</v>
      </c>
    </row>
    <row r="128" spans="1:15" ht="140" x14ac:dyDescent="0.35">
      <c r="A128" s="15">
        <v>129</v>
      </c>
      <c r="B128" s="31">
        <v>126</v>
      </c>
      <c r="C128" s="17" t="s">
        <v>59</v>
      </c>
      <c r="D128" s="20" t="s">
        <v>59</v>
      </c>
      <c r="E128" s="17" t="s">
        <v>549</v>
      </c>
      <c r="F128" s="18" t="s">
        <v>62</v>
      </c>
      <c r="G128" s="17" t="s">
        <v>550</v>
      </c>
      <c r="H128" s="17" t="s">
        <v>163</v>
      </c>
      <c r="I128" s="17" t="s">
        <v>163</v>
      </c>
      <c r="J128" s="18" t="s">
        <v>26</v>
      </c>
      <c r="K128" s="17" t="s">
        <v>509</v>
      </c>
      <c r="L128" s="20" t="s">
        <v>592</v>
      </c>
      <c r="M128" s="36" t="s">
        <v>538</v>
      </c>
      <c r="N128" s="18" t="s">
        <v>66</v>
      </c>
      <c r="O128" s="36" t="s">
        <v>41</v>
      </c>
    </row>
    <row r="129" spans="1:15" ht="140" x14ac:dyDescent="0.35">
      <c r="A129" s="15">
        <v>130</v>
      </c>
      <c r="B129" s="28">
        <v>127</v>
      </c>
      <c r="C129" s="17" t="s">
        <v>59</v>
      </c>
      <c r="D129" s="20" t="s">
        <v>59</v>
      </c>
      <c r="E129" s="17" t="s">
        <v>551</v>
      </c>
      <c r="F129" s="18" t="s">
        <v>62</v>
      </c>
      <c r="G129" s="17" t="s">
        <v>550</v>
      </c>
      <c r="H129" s="17" t="s">
        <v>163</v>
      </c>
      <c r="I129" s="17" t="s">
        <v>163</v>
      </c>
      <c r="J129" s="18" t="s">
        <v>26</v>
      </c>
      <c r="K129" s="17" t="s">
        <v>509</v>
      </c>
      <c r="L129" s="20" t="s">
        <v>592</v>
      </c>
      <c r="M129" s="36" t="s">
        <v>538</v>
      </c>
      <c r="N129" s="18" t="s">
        <v>66</v>
      </c>
      <c r="O129" s="36" t="s">
        <v>41</v>
      </c>
    </row>
    <row r="130" spans="1:15" ht="140" x14ac:dyDescent="0.35">
      <c r="A130" s="15">
        <v>131</v>
      </c>
      <c r="B130" s="28">
        <v>128</v>
      </c>
      <c r="C130" s="17" t="s">
        <v>59</v>
      </c>
      <c r="D130" s="20" t="s">
        <v>59</v>
      </c>
      <c r="E130" s="17" t="s">
        <v>552</v>
      </c>
      <c r="F130" s="18" t="s">
        <v>62</v>
      </c>
      <c r="G130" s="17" t="s">
        <v>550</v>
      </c>
      <c r="H130" s="17" t="s">
        <v>163</v>
      </c>
      <c r="I130" s="17" t="s">
        <v>163</v>
      </c>
      <c r="J130" s="18" t="s">
        <v>26</v>
      </c>
      <c r="K130" s="17" t="s">
        <v>509</v>
      </c>
      <c r="L130" s="20" t="s">
        <v>592</v>
      </c>
      <c r="M130" s="36" t="s">
        <v>538</v>
      </c>
      <c r="N130" s="18" t="s">
        <v>66</v>
      </c>
      <c r="O130" s="36" t="s">
        <v>41</v>
      </c>
    </row>
    <row r="131" spans="1:15" ht="70" x14ac:dyDescent="0.35">
      <c r="A131" s="15">
        <v>132</v>
      </c>
      <c r="B131" s="31">
        <v>129</v>
      </c>
      <c r="C131" s="17" t="s">
        <v>59</v>
      </c>
      <c r="D131" s="20" t="s">
        <v>59</v>
      </c>
      <c r="E131" s="17" t="s">
        <v>553</v>
      </c>
      <c r="F131" s="18" t="s">
        <v>62</v>
      </c>
      <c r="G131" s="17" t="s">
        <v>554</v>
      </c>
      <c r="H131" s="17" t="s">
        <v>555</v>
      </c>
      <c r="I131" s="17" t="s">
        <v>555</v>
      </c>
      <c r="J131" s="18" t="s">
        <v>26</v>
      </c>
      <c r="K131" s="17" t="s">
        <v>509</v>
      </c>
      <c r="L131" s="20" t="s">
        <v>592</v>
      </c>
      <c r="M131" s="36" t="s">
        <v>556</v>
      </c>
      <c r="N131" s="18" t="s">
        <v>66</v>
      </c>
      <c r="O131" s="36" t="s">
        <v>41</v>
      </c>
    </row>
    <row r="132" spans="1:15" ht="140" x14ac:dyDescent="0.35">
      <c r="A132" s="15">
        <v>133</v>
      </c>
      <c r="B132" s="28">
        <v>130</v>
      </c>
      <c r="C132" s="17" t="s">
        <v>59</v>
      </c>
      <c r="D132" s="20" t="s">
        <v>59</v>
      </c>
      <c r="E132" s="17" t="s">
        <v>411</v>
      </c>
      <c r="F132" s="18" t="s">
        <v>62</v>
      </c>
      <c r="G132" s="17" t="s">
        <v>557</v>
      </c>
      <c r="H132" s="17" t="s">
        <v>163</v>
      </c>
      <c r="I132" s="17" t="s">
        <v>163</v>
      </c>
      <c r="J132" s="18" t="s">
        <v>26</v>
      </c>
      <c r="K132" s="17" t="s">
        <v>509</v>
      </c>
      <c r="L132" s="20" t="s">
        <v>592</v>
      </c>
      <c r="M132" s="36" t="s">
        <v>538</v>
      </c>
      <c r="N132" s="18" t="s">
        <v>66</v>
      </c>
      <c r="O132" s="36" t="s">
        <v>41</v>
      </c>
    </row>
    <row r="133" spans="1:15" ht="140" x14ac:dyDescent="0.35">
      <c r="A133" s="15">
        <v>134</v>
      </c>
      <c r="B133" s="28">
        <v>131</v>
      </c>
      <c r="C133" s="17" t="s">
        <v>59</v>
      </c>
      <c r="D133" s="20" t="s">
        <v>59</v>
      </c>
      <c r="E133" s="17" t="s">
        <v>558</v>
      </c>
      <c r="F133" s="18" t="s">
        <v>62</v>
      </c>
      <c r="G133" s="17" t="s">
        <v>550</v>
      </c>
      <c r="H133" s="17" t="s">
        <v>163</v>
      </c>
      <c r="I133" s="17" t="s">
        <v>163</v>
      </c>
      <c r="J133" s="18" t="s">
        <v>26</v>
      </c>
      <c r="K133" s="17" t="s">
        <v>509</v>
      </c>
      <c r="L133" s="20" t="s">
        <v>592</v>
      </c>
      <c r="M133" s="36" t="s">
        <v>538</v>
      </c>
      <c r="N133" s="18" t="s">
        <v>66</v>
      </c>
      <c r="O133" s="36" t="s">
        <v>41</v>
      </c>
    </row>
    <row r="134" spans="1:15" ht="140" x14ac:dyDescent="0.35">
      <c r="A134" s="15">
        <v>135</v>
      </c>
      <c r="B134" s="31">
        <v>132</v>
      </c>
      <c r="C134" s="17" t="s">
        <v>59</v>
      </c>
      <c r="D134" s="20" t="s">
        <v>59</v>
      </c>
      <c r="E134" s="17" t="s">
        <v>483</v>
      </c>
      <c r="F134" s="18" t="s">
        <v>62</v>
      </c>
      <c r="G134" s="17" t="s">
        <v>540</v>
      </c>
      <c r="H134" s="17" t="s">
        <v>163</v>
      </c>
      <c r="I134" s="17" t="s">
        <v>163</v>
      </c>
      <c r="J134" s="18" t="s">
        <v>26</v>
      </c>
      <c r="K134" s="17" t="s">
        <v>509</v>
      </c>
      <c r="L134" s="20" t="s">
        <v>592</v>
      </c>
      <c r="M134" s="36" t="s">
        <v>538</v>
      </c>
      <c r="N134" s="18" t="s">
        <v>66</v>
      </c>
      <c r="O134" s="36" t="s">
        <v>41</v>
      </c>
    </row>
    <row r="135" spans="1:15" ht="98" x14ac:dyDescent="0.35">
      <c r="A135" s="15">
        <v>136</v>
      </c>
      <c r="B135" s="28">
        <v>133</v>
      </c>
      <c r="C135" s="17" t="s">
        <v>59</v>
      </c>
      <c r="D135" s="20" t="s">
        <v>59</v>
      </c>
      <c r="E135" s="17" t="s">
        <v>472</v>
      </c>
      <c r="F135" s="18" t="s">
        <v>62</v>
      </c>
      <c r="G135" s="17" t="s">
        <v>559</v>
      </c>
      <c r="H135" s="17" t="s">
        <v>560</v>
      </c>
      <c r="I135" s="17" t="s">
        <v>560</v>
      </c>
      <c r="J135" s="18" t="s">
        <v>26</v>
      </c>
      <c r="K135" s="17" t="s">
        <v>509</v>
      </c>
      <c r="L135" s="20" t="s">
        <v>592</v>
      </c>
      <c r="M135" s="36" t="s">
        <v>62</v>
      </c>
      <c r="N135" s="18" t="s">
        <v>66</v>
      </c>
      <c r="O135" s="36" t="s">
        <v>41</v>
      </c>
    </row>
    <row r="136" spans="1:15" ht="42" x14ac:dyDescent="0.35">
      <c r="A136" s="15">
        <v>137</v>
      </c>
      <c r="B136" s="28">
        <v>134</v>
      </c>
      <c r="C136" s="17" t="s">
        <v>59</v>
      </c>
      <c r="D136" s="20" t="s">
        <v>59</v>
      </c>
      <c r="E136" s="17" t="s">
        <v>275</v>
      </c>
      <c r="F136" s="17" t="s">
        <v>276</v>
      </c>
      <c r="G136" s="18" t="s">
        <v>62</v>
      </c>
      <c r="H136" s="18" t="s">
        <v>62</v>
      </c>
      <c r="I136" s="18" t="s">
        <v>63</v>
      </c>
      <c r="J136" s="18" t="s">
        <v>254</v>
      </c>
      <c r="K136" s="17" t="s">
        <v>509</v>
      </c>
      <c r="L136" s="20" t="s">
        <v>592</v>
      </c>
      <c r="M136" s="43">
        <v>9789389180473</v>
      </c>
      <c r="N136" s="18" t="s">
        <v>66</v>
      </c>
      <c r="O136" s="17" t="s">
        <v>240</v>
      </c>
    </row>
    <row r="137" spans="1:15" ht="126" x14ac:dyDescent="0.35">
      <c r="A137" s="15">
        <v>138</v>
      </c>
      <c r="B137" s="31">
        <v>135</v>
      </c>
      <c r="C137" s="17" t="s">
        <v>59</v>
      </c>
      <c r="D137" s="20" t="s">
        <v>59</v>
      </c>
      <c r="E137" s="17" t="s">
        <v>275</v>
      </c>
      <c r="F137" s="44" t="s">
        <v>278</v>
      </c>
      <c r="G137" s="18" t="s">
        <v>62</v>
      </c>
      <c r="H137" s="44" t="s">
        <v>279</v>
      </c>
      <c r="I137" s="44" t="s">
        <v>279</v>
      </c>
      <c r="J137" s="18" t="s">
        <v>26</v>
      </c>
      <c r="K137" s="17" t="s">
        <v>509</v>
      </c>
      <c r="L137" s="20" t="s">
        <v>592</v>
      </c>
      <c r="M137" s="42" t="s">
        <v>280</v>
      </c>
      <c r="N137" s="18" t="s">
        <v>66</v>
      </c>
      <c r="O137" s="17" t="s">
        <v>115</v>
      </c>
    </row>
    <row r="138" spans="1:15" ht="112" x14ac:dyDescent="0.35">
      <c r="A138" s="15">
        <v>139</v>
      </c>
      <c r="B138" s="28">
        <v>136</v>
      </c>
      <c r="C138" s="17" t="s">
        <v>59</v>
      </c>
      <c r="D138" s="20" t="s">
        <v>59</v>
      </c>
      <c r="E138" s="17" t="s">
        <v>561</v>
      </c>
      <c r="F138" s="44" t="s">
        <v>562</v>
      </c>
      <c r="G138" s="18" t="s">
        <v>62</v>
      </c>
      <c r="H138" s="18" t="s">
        <v>62</v>
      </c>
      <c r="I138" s="18" t="s">
        <v>62</v>
      </c>
      <c r="J138" s="18" t="s">
        <v>26</v>
      </c>
      <c r="K138" s="17" t="s">
        <v>509</v>
      </c>
      <c r="L138" s="20" t="s">
        <v>592</v>
      </c>
      <c r="M138" s="44" t="s">
        <v>563</v>
      </c>
      <c r="N138" s="18" t="s">
        <v>66</v>
      </c>
      <c r="O138" s="44" t="s">
        <v>564</v>
      </c>
    </row>
    <row r="139" spans="1:15" ht="112" x14ac:dyDescent="0.35">
      <c r="A139" s="15">
        <v>140</v>
      </c>
      <c r="B139" s="28">
        <v>137</v>
      </c>
      <c r="C139" s="17" t="s">
        <v>59</v>
      </c>
      <c r="D139" s="20" t="s">
        <v>59</v>
      </c>
      <c r="E139" s="17" t="s">
        <v>561</v>
      </c>
      <c r="F139" s="44" t="s">
        <v>565</v>
      </c>
      <c r="G139" s="18" t="s">
        <v>62</v>
      </c>
      <c r="H139" s="18" t="s">
        <v>62</v>
      </c>
      <c r="I139" s="18" t="s">
        <v>62</v>
      </c>
      <c r="J139" s="18" t="s">
        <v>26</v>
      </c>
      <c r="K139" s="17" t="s">
        <v>509</v>
      </c>
      <c r="L139" s="20" t="s">
        <v>592</v>
      </c>
      <c r="M139" s="44" t="s">
        <v>566</v>
      </c>
      <c r="N139" s="18" t="s">
        <v>66</v>
      </c>
      <c r="O139" s="44" t="s">
        <v>564</v>
      </c>
    </row>
    <row r="140" spans="1:15" ht="112" x14ac:dyDescent="0.35">
      <c r="A140" s="15">
        <v>141</v>
      </c>
      <c r="B140" s="31">
        <v>138</v>
      </c>
      <c r="C140" s="17" t="s">
        <v>59</v>
      </c>
      <c r="D140" s="20" t="s">
        <v>59</v>
      </c>
      <c r="E140" s="17" t="s">
        <v>275</v>
      </c>
      <c r="F140" s="44" t="s">
        <v>565</v>
      </c>
      <c r="G140" s="18" t="s">
        <v>62</v>
      </c>
      <c r="H140" s="18" t="s">
        <v>62</v>
      </c>
      <c r="I140" s="18" t="s">
        <v>62</v>
      </c>
      <c r="J140" s="18" t="s">
        <v>26</v>
      </c>
      <c r="K140" s="17" t="s">
        <v>509</v>
      </c>
      <c r="L140" s="20" t="s">
        <v>592</v>
      </c>
      <c r="M140" s="44" t="s">
        <v>566</v>
      </c>
      <c r="N140" s="18" t="s">
        <v>66</v>
      </c>
      <c r="O140" s="44" t="s">
        <v>564</v>
      </c>
    </row>
    <row r="141" spans="1:15" ht="112" x14ac:dyDescent="0.35">
      <c r="A141" s="15">
        <v>142</v>
      </c>
      <c r="B141" s="28">
        <v>139</v>
      </c>
      <c r="C141" s="17" t="s">
        <v>59</v>
      </c>
      <c r="D141" s="20" t="s">
        <v>59</v>
      </c>
      <c r="E141" s="17" t="s">
        <v>60</v>
      </c>
      <c r="F141" s="44" t="s">
        <v>565</v>
      </c>
      <c r="G141" s="18" t="s">
        <v>62</v>
      </c>
      <c r="H141" s="18" t="s">
        <v>62</v>
      </c>
      <c r="I141" s="18" t="s">
        <v>62</v>
      </c>
      <c r="J141" s="18" t="s">
        <v>26</v>
      </c>
      <c r="K141" s="17" t="s">
        <v>509</v>
      </c>
      <c r="L141" s="20" t="s">
        <v>592</v>
      </c>
      <c r="M141" s="44" t="s">
        <v>566</v>
      </c>
      <c r="N141" s="18" t="s">
        <v>66</v>
      </c>
      <c r="O141" s="44" t="s">
        <v>564</v>
      </c>
    </row>
    <row r="142" spans="1:15" ht="56" x14ac:dyDescent="0.35">
      <c r="A142" s="15">
        <v>143</v>
      </c>
      <c r="B142" s="31">
        <v>153</v>
      </c>
      <c r="C142" s="18" t="s">
        <v>70</v>
      </c>
      <c r="D142" s="19" t="s">
        <v>70</v>
      </c>
      <c r="E142" s="31" t="s">
        <v>570</v>
      </c>
      <c r="F142" s="32" t="s">
        <v>212</v>
      </c>
      <c r="G142" s="32"/>
      <c r="H142" s="31"/>
      <c r="I142" s="31"/>
      <c r="J142" s="31" t="s">
        <v>26</v>
      </c>
      <c r="K142" s="31" t="s">
        <v>509</v>
      </c>
      <c r="L142" s="37" t="s">
        <v>592</v>
      </c>
      <c r="M142" s="32">
        <v>9781387197307</v>
      </c>
      <c r="N142" s="32" t="s">
        <v>36</v>
      </c>
      <c r="O142" s="31" t="s">
        <v>213</v>
      </c>
    </row>
    <row r="143" spans="1:15" ht="56" x14ac:dyDescent="0.35">
      <c r="A143" s="15">
        <v>144</v>
      </c>
      <c r="B143" s="28">
        <v>154</v>
      </c>
      <c r="C143" s="18" t="s">
        <v>70</v>
      </c>
      <c r="D143" s="19" t="s">
        <v>70</v>
      </c>
      <c r="E143" s="31" t="s">
        <v>445</v>
      </c>
      <c r="F143" s="32" t="s">
        <v>212</v>
      </c>
      <c r="G143" s="32"/>
      <c r="H143" s="31"/>
      <c r="I143" s="31"/>
      <c r="J143" s="31" t="s">
        <v>26</v>
      </c>
      <c r="K143" s="31" t="s">
        <v>509</v>
      </c>
      <c r="L143" s="37" t="s">
        <v>592</v>
      </c>
      <c r="M143" s="32">
        <v>9781387197307</v>
      </c>
      <c r="N143" s="32" t="s">
        <v>36</v>
      </c>
      <c r="O143" s="31" t="s">
        <v>213</v>
      </c>
    </row>
    <row r="144" spans="1:15" ht="56" x14ac:dyDescent="0.35">
      <c r="A144" s="15">
        <v>145</v>
      </c>
      <c r="B144" s="28">
        <v>155</v>
      </c>
      <c r="C144" s="18" t="s">
        <v>70</v>
      </c>
      <c r="D144" s="19" t="s">
        <v>70</v>
      </c>
      <c r="E144" s="31" t="s">
        <v>446</v>
      </c>
      <c r="F144" s="32" t="s">
        <v>212</v>
      </c>
      <c r="G144" s="32"/>
      <c r="H144" s="31"/>
      <c r="I144" s="31"/>
      <c r="J144" s="31" t="s">
        <v>26</v>
      </c>
      <c r="K144" s="31" t="s">
        <v>509</v>
      </c>
      <c r="L144" s="37" t="s">
        <v>592</v>
      </c>
      <c r="M144" s="32">
        <v>9781387197307</v>
      </c>
      <c r="N144" s="32" t="s">
        <v>36</v>
      </c>
      <c r="O144" s="31" t="s">
        <v>213</v>
      </c>
    </row>
    <row r="145" spans="1:15" x14ac:dyDescent="0.35">
      <c r="A145" s="15">
        <v>146</v>
      </c>
      <c r="B145" s="28">
        <v>140</v>
      </c>
      <c r="C145" s="18" t="s">
        <v>132</v>
      </c>
      <c r="D145" s="19" t="s">
        <v>374</v>
      </c>
      <c r="E145" s="18" t="s">
        <v>281</v>
      </c>
      <c r="F145" s="18" t="s">
        <v>282</v>
      </c>
      <c r="G145" s="18" t="s">
        <v>283</v>
      </c>
      <c r="H145" s="18" t="s">
        <v>284</v>
      </c>
      <c r="I145" s="18" t="s">
        <v>285</v>
      </c>
      <c r="J145" s="18" t="s">
        <v>26</v>
      </c>
      <c r="K145" s="18" t="s">
        <v>509</v>
      </c>
      <c r="L145" s="19" t="s">
        <v>592</v>
      </c>
      <c r="M145" s="18" t="s">
        <v>286</v>
      </c>
      <c r="N145" s="18" t="s">
        <v>138</v>
      </c>
      <c r="O145" s="18" t="s">
        <v>115</v>
      </c>
    </row>
    <row r="146" spans="1:15" x14ac:dyDescent="0.35">
      <c r="A146" s="15">
        <v>147</v>
      </c>
      <c r="B146" s="31">
        <v>141</v>
      </c>
      <c r="C146" s="18" t="s">
        <v>132</v>
      </c>
      <c r="D146" s="19" t="s">
        <v>374</v>
      </c>
      <c r="E146" s="18" t="s">
        <v>287</v>
      </c>
      <c r="F146" s="23" t="s">
        <v>288</v>
      </c>
      <c r="G146" s="23" t="s">
        <v>289</v>
      </c>
      <c r="H146" s="18" t="s">
        <v>290</v>
      </c>
      <c r="I146" s="18" t="s">
        <v>290</v>
      </c>
      <c r="J146" s="18" t="s">
        <v>26</v>
      </c>
      <c r="K146" s="23" t="s">
        <v>509</v>
      </c>
      <c r="L146" s="45" t="s">
        <v>592</v>
      </c>
      <c r="M146" s="23" t="s">
        <v>291</v>
      </c>
      <c r="N146" s="18" t="s">
        <v>138</v>
      </c>
      <c r="O146" s="23" t="s">
        <v>292</v>
      </c>
    </row>
    <row r="147" spans="1:15" ht="42" x14ac:dyDescent="0.35">
      <c r="A147" s="15">
        <v>148</v>
      </c>
      <c r="B147" s="28">
        <v>142</v>
      </c>
      <c r="C147" s="18" t="s">
        <v>132</v>
      </c>
      <c r="D147" s="19" t="s">
        <v>374</v>
      </c>
      <c r="E147" s="17" t="s">
        <v>287</v>
      </c>
      <c r="F147" s="17" t="s">
        <v>288</v>
      </c>
      <c r="G147" s="17" t="s">
        <v>293</v>
      </c>
      <c r="H147" s="17" t="s">
        <v>290</v>
      </c>
      <c r="I147" s="17" t="s">
        <v>290</v>
      </c>
      <c r="J147" s="18" t="s">
        <v>26</v>
      </c>
      <c r="K147" s="18" t="s">
        <v>509</v>
      </c>
      <c r="L147" s="19" t="s">
        <v>592</v>
      </c>
      <c r="M147" s="18" t="s">
        <v>291</v>
      </c>
      <c r="N147" s="17" t="s">
        <v>138</v>
      </c>
      <c r="O147" s="17" t="s">
        <v>292</v>
      </c>
    </row>
    <row r="148" spans="1:15" ht="42" x14ac:dyDescent="0.35">
      <c r="A148" s="15">
        <v>149</v>
      </c>
      <c r="B148" s="28">
        <v>143</v>
      </c>
      <c r="C148" s="18" t="s">
        <v>132</v>
      </c>
      <c r="D148" s="19" t="s">
        <v>374</v>
      </c>
      <c r="E148" s="17" t="s">
        <v>287</v>
      </c>
      <c r="F148" s="17" t="s">
        <v>288</v>
      </c>
      <c r="G148" s="17" t="s">
        <v>294</v>
      </c>
      <c r="H148" s="17" t="s">
        <v>290</v>
      </c>
      <c r="I148" s="17" t="s">
        <v>290</v>
      </c>
      <c r="J148" s="18" t="s">
        <v>26</v>
      </c>
      <c r="K148" s="18" t="s">
        <v>509</v>
      </c>
      <c r="L148" s="19" t="s">
        <v>592</v>
      </c>
      <c r="M148" s="18" t="s">
        <v>291</v>
      </c>
      <c r="N148" s="17" t="s">
        <v>138</v>
      </c>
      <c r="O148" s="17" t="s">
        <v>292</v>
      </c>
    </row>
    <row r="149" spans="1:15" ht="98" x14ac:dyDescent="0.35">
      <c r="A149" s="15">
        <v>150</v>
      </c>
      <c r="B149" s="31">
        <v>144</v>
      </c>
      <c r="C149" s="18" t="s">
        <v>132</v>
      </c>
      <c r="D149" s="19" t="s">
        <v>374</v>
      </c>
      <c r="E149" s="17" t="s">
        <v>133</v>
      </c>
      <c r="F149" s="17" t="s">
        <v>295</v>
      </c>
      <c r="G149" s="17" t="s">
        <v>296</v>
      </c>
      <c r="H149" s="17" t="s">
        <v>295</v>
      </c>
      <c r="I149" s="17" t="s">
        <v>297</v>
      </c>
      <c r="J149" s="18" t="s">
        <v>26</v>
      </c>
      <c r="K149" s="18" t="s">
        <v>509</v>
      </c>
      <c r="L149" s="19" t="s">
        <v>592</v>
      </c>
      <c r="M149" s="18" t="s">
        <v>298</v>
      </c>
      <c r="N149" s="17" t="s">
        <v>138</v>
      </c>
      <c r="O149" s="17" t="s">
        <v>299</v>
      </c>
    </row>
    <row r="150" spans="1:15" ht="70" x14ac:dyDescent="0.35">
      <c r="A150" s="15">
        <v>151</v>
      </c>
      <c r="B150" s="28">
        <v>145</v>
      </c>
      <c r="C150" s="18" t="s">
        <v>132</v>
      </c>
      <c r="D150" s="19" t="s">
        <v>374</v>
      </c>
      <c r="E150" s="17" t="s">
        <v>133</v>
      </c>
      <c r="F150" s="17" t="s">
        <v>300</v>
      </c>
      <c r="G150" s="17" t="s">
        <v>301</v>
      </c>
      <c r="H150" s="17" t="s">
        <v>302</v>
      </c>
      <c r="I150" s="17" t="s">
        <v>303</v>
      </c>
      <c r="J150" s="18" t="s">
        <v>26</v>
      </c>
      <c r="K150" s="18" t="s">
        <v>509</v>
      </c>
      <c r="L150" s="19" t="s">
        <v>592</v>
      </c>
      <c r="M150" s="18">
        <v>23519789</v>
      </c>
      <c r="N150" s="17" t="s">
        <v>138</v>
      </c>
      <c r="O150" s="17" t="s">
        <v>292</v>
      </c>
    </row>
    <row r="151" spans="1:15" ht="70" x14ac:dyDescent="0.35">
      <c r="A151" s="15">
        <v>152</v>
      </c>
      <c r="B151" s="31">
        <v>159</v>
      </c>
      <c r="C151" s="18" t="s">
        <v>132</v>
      </c>
      <c r="D151" s="19" t="s">
        <v>374</v>
      </c>
      <c r="E151" s="17" t="s">
        <v>281</v>
      </c>
      <c r="F151" s="17" t="s">
        <v>344</v>
      </c>
      <c r="G151" s="17" t="s">
        <v>345</v>
      </c>
      <c r="H151" s="17" t="s">
        <v>340</v>
      </c>
      <c r="I151" s="17" t="s">
        <v>340</v>
      </c>
      <c r="J151" s="18" t="s">
        <v>26</v>
      </c>
      <c r="K151" s="18" t="s">
        <v>509</v>
      </c>
      <c r="L151" s="19" t="s">
        <v>592</v>
      </c>
      <c r="M151" s="18" t="s">
        <v>346</v>
      </c>
      <c r="N151" s="17" t="s">
        <v>138</v>
      </c>
      <c r="O151" s="17" t="s">
        <v>343</v>
      </c>
    </row>
    <row r="152" spans="1:15" ht="168" x14ac:dyDescent="0.35">
      <c r="A152" s="15">
        <v>153</v>
      </c>
      <c r="B152" s="31">
        <v>159.1</v>
      </c>
      <c r="C152" s="17" t="s">
        <v>219</v>
      </c>
      <c r="D152" s="20" t="s">
        <v>376</v>
      </c>
      <c r="E152" s="17" t="s">
        <v>497</v>
      </c>
      <c r="F152" s="17"/>
      <c r="G152" s="17" t="s">
        <v>572</v>
      </c>
      <c r="H152" s="17" t="s">
        <v>222</v>
      </c>
      <c r="I152" s="17" t="s">
        <v>352</v>
      </c>
      <c r="J152" s="17" t="s">
        <v>224</v>
      </c>
      <c r="K152" s="17" t="s">
        <v>509</v>
      </c>
      <c r="L152" s="20" t="s">
        <v>592</v>
      </c>
      <c r="M152" s="17" t="s">
        <v>353</v>
      </c>
      <c r="N152" s="17" t="s">
        <v>138</v>
      </c>
      <c r="O152" s="17" t="s">
        <v>573</v>
      </c>
    </row>
    <row r="153" spans="1:15" ht="168" x14ac:dyDescent="0.35">
      <c r="A153" s="15">
        <v>154</v>
      </c>
      <c r="B153" s="31">
        <v>159.19999999999999</v>
      </c>
      <c r="C153" s="17" t="s">
        <v>219</v>
      </c>
      <c r="D153" s="20" t="s">
        <v>376</v>
      </c>
      <c r="E153" s="17" t="s">
        <v>497</v>
      </c>
      <c r="F153" s="17"/>
      <c r="G153" s="17" t="s">
        <v>574</v>
      </c>
      <c r="H153" s="17" t="s">
        <v>222</v>
      </c>
      <c r="I153" s="17" t="s">
        <v>352</v>
      </c>
      <c r="J153" s="17" t="s">
        <v>224</v>
      </c>
      <c r="K153" s="17" t="s">
        <v>509</v>
      </c>
      <c r="L153" s="20" t="s">
        <v>592</v>
      </c>
      <c r="M153" s="17" t="s">
        <v>353</v>
      </c>
      <c r="N153" s="17" t="s">
        <v>138</v>
      </c>
      <c r="O153" s="17" t="s">
        <v>500</v>
      </c>
    </row>
    <row r="154" spans="1:15" ht="168" x14ac:dyDescent="0.35">
      <c r="A154" s="15">
        <v>155</v>
      </c>
      <c r="B154" s="31">
        <v>159.30000000000001</v>
      </c>
      <c r="C154" s="17" t="s">
        <v>219</v>
      </c>
      <c r="D154" s="20" t="s">
        <v>376</v>
      </c>
      <c r="E154" s="17" t="s">
        <v>497</v>
      </c>
      <c r="F154" s="17"/>
      <c r="G154" s="17" t="s">
        <v>575</v>
      </c>
      <c r="H154" s="17" t="s">
        <v>222</v>
      </c>
      <c r="I154" s="17" t="s">
        <v>352</v>
      </c>
      <c r="J154" s="17" t="s">
        <v>224</v>
      </c>
      <c r="K154" s="17" t="s">
        <v>509</v>
      </c>
      <c r="L154" s="20" t="s">
        <v>592</v>
      </c>
      <c r="M154" s="17" t="s">
        <v>353</v>
      </c>
      <c r="N154" s="17" t="s">
        <v>138</v>
      </c>
      <c r="O154" s="17" t="s">
        <v>576</v>
      </c>
    </row>
    <row r="155" spans="1:15" ht="168" x14ac:dyDescent="0.35">
      <c r="A155" s="15">
        <v>156</v>
      </c>
      <c r="B155" s="31">
        <v>159.4</v>
      </c>
      <c r="C155" s="17" t="s">
        <v>219</v>
      </c>
      <c r="D155" s="20" t="s">
        <v>376</v>
      </c>
      <c r="E155" s="17" t="s">
        <v>497</v>
      </c>
      <c r="F155" s="17"/>
      <c r="G155" s="17" t="s">
        <v>577</v>
      </c>
      <c r="H155" s="17" t="s">
        <v>222</v>
      </c>
      <c r="I155" s="17" t="s">
        <v>352</v>
      </c>
      <c r="J155" s="17" t="s">
        <v>224</v>
      </c>
      <c r="K155" s="17" t="s">
        <v>509</v>
      </c>
      <c r="L155" s="20" t="s">
        <v>592</v>
      </c>
      <c r="M155" s="17" t="s">
        <v>353</v>
      </c>
      <c r="N155" s="17" t="s">
        <v>138</v>
      </c>
      <c r="O155" s="17" t="s">
        <v>578</v>
      </c>
    </row>
    <row r="156" spans="1:15" ht="56" x14ac:dyDescent="0.35">
      <c r="A156" s="15">
        <v>157</v>
      </c>
      <c r="B156" s="28">
        <v>146</v>
      </c>
      <c r="C156" s="18" t="s">
        <v>383</v>
      </c>
      <c r="D156" s="19" t="s">
        <v>372</v>
      </c>
      <c r="E156" s="18" t="s">
        <v>507</v>
      </c>
      <c r="F156" s="17"/>
      <c r="G156" s="17" t="s">
        <v>304</v>
      </c>
      <c r="H156" s="18" t="s">
        <v>305</v>
      </c>
      <c r="I156" s="18" t="s">
        <v>305</v>
      </c>
      <c r="J156" s="18" t="s">
        <v>26</v>
      </c>
      <c r="K156" s="17" t="s">
        <v>567</v>
      </c>
      <c r="L156" s="20" t="s">
        <v>593</v>
      </c>
      <c r="M156" s="17"/>
      <c r="N156" s="17" t="s">
        <v>306</v>
      </c>
      <c r="O156" s="17"/>
    </row>
    <row r="157" spans="1:15" ht="70" x14ac:dyDescent="0.35">
      <c r="A157" s="15">
        <v>158</v>
      </c>
      <c r="B157" s="31">
        <v>165</v>
      </c>
      <c r="C157" s="17" t="s">
        <v>383</v>
      </c>
      <c r="D157" s="20" t="s">
        <v>372</v>
      </c>
      <c r="E157" s="17" t="s">
        <v>507</v>
      </c>
      <c r="F157" s="17"/>
      <c r="G157" s="17" t="s">
        <v>356</v>
      </c>
      <c r="H157" s="17" t="s">
        <v>357</v>
      </c>
      <c r="I157" s="17" t="s">
        <v>357</v>
      </c>
      <c r="J157" s="17" t="s">
        <v>26</v>
      </c>
      <c r="K157" s="17" t="s">
        <v>567</v>
      </c>
      <c r="L157" s="20" t="s">
        <v>593</v>
      </c>
      <c r="M157" s="17"/>
      <c r="N157" s="17" t="s">
        <v>358</v>
      </c>
      <c r="O157" s="17"/>
    </row>
    <row r="158" spans="1:15" ht="98" x14ac:dyDescent="0.35">
      <c r="A158" s="15">
        <v>159</v>
      </c>
      <c r="B158" s="31">
        <v>147</v>
      </c>
      <c r="C158" s="17" t="s">
        <v>54</v>
      </c>
      <c r="D158" s="20" t="s">
        <v>367</v>
      </c>
      <c r="E158" s="18" t="s">
        <v>399</v>
      </c>
      <c r="F158" s="18" t="s">
        <v>31</v>
      </c>
      <c r="G158" s="17" t="s">
        <v>307</v>
      </c>
      <c r="H158" s="18" t="s">
        <v>308</v>
      </c>
      <c r="I158" s="17" t="s">
        <v>309</v>
      </c>
      <c r="J158" s="18" t="s">
        <v>26</v>
      </c>
      <c r="K158" s="17" t="s">
        <v>567</v>
      </c>
      <c r="L158" s="20" t="s">
        <v>593</v>
      </c>
      <c r="M158" s="28" t="s">
        <v>31</v>
      </c>
      <c r="N158" s="17" t="s">
        <v>36</v>
      </c>
      <c r="O158" s="17" t="s">
        <v>310</v>
      </c>
    </row>
    <row r="159" spans="1:15" ht="98" x14ac:dyDescent="0.35">
      <c r="A159" s="15">
        <v>160</v>
      </c>
      <c r="B159" s="28">
        <v>148</v>
      </c>
      <c r="C159" s="17" t="s">
        <v>54</v>
      </c>
      <c r="D159" s="20" t="s">
        <v>367</v>
      </c>
      <c r="E159" s="18" t="s">
        <v>520</v>
      </c>
      <c r="F159" s="18" t="s">
        <v>31</v>
      </c>
      <c r="G159" s="17" t="s">
        <v>311</v>
      </c>
      <c r="H159" s="17" t="s">
        <v>312</v>
      </c>
      <c r="I159" s="17" t="s">
        <v>313</v>
      </c>
      <c r="J159" s="18" t="s">
        <v>45</v>
      </c>
      <c r="K159" s="17" t="s">
        <v>567</v>
      </c>
      <c r="L159" s="20" t="s">
        <v>593</v>
      </c>
      <c r="M159" s="23" t="s">
        <v>31</v>
      </c>
      <c r="N159" s="17" t="s">
        <v>36</v>
      </c>
      <c r="O159" s="17" t="s">
        <v>314</v>
      </c>
    </row>
    <row r="160" spans="1:15" ht="98" x14ac:dyDescent="0.35">
      <c r="A160" s="15">
        <v>161</v>
      </c>
      <c r="B160" s="28">
        <v>149</v>
      </c>
      <c r="C160" s="17" t="s">
        <v>54</v>
      </c>
      <c r="D160" s="20" t="s">
        <v>367</v>
      </c>
      <c r="E160" s="17" t="s">
        <v>568</v>
      </c>
      <c r="F160" s="17" t="s">
        <v>31</v>
      </c>
      <c r="G160" s="17" t="s">
        <v>315</v>
      </c>
      <c r="H160" s="17" t="s">
        <v>316</v>
      </c>
      <c r="I160" s="17" t="s">
        <v>588</v>
      </c>
      <c r="J160" s="17" t="s">
        <v>26</v>
      </c>
      <c r="K160" s="17" t="s">
        <v>567</v>
      </c>
      <c r="L160" s="20" t="s">
        <v>593</v>
      </c>
      <c r="M160" s="17" t="s">
        <v>569</v>
      </c>
      <c r="N160" s="17" t="s">
        <v>36</v>
      </c>
      <c r="O160" s="17" t="s">
        <v>317</v>
      </c>
    </row>
    <row r="161" spans="1:15" ht="28" x14ac:dyDescent="0.35">
      <c r="A161" s="15">
        <v>162</v>
      </c>
      <c r="B161" s="31">
        <v>150</v>
      </c>
      <c r="C161" s="18" t="s">
        <v>318</v>
      </c>
      <c r="D161" s="19" t="s">
        <v>318</v>
      </c>
      <c r="E161" s="17" t="s">
        <v>319</v>
      </c>
      <c r="F161" s="17" t="s">
        <v>320</v>
      </c>
      <c r="G161" s="17"/>
      <c r="H161" s="17"/>
      <c r="I161" s="17"/>
      <c r="J161" s="18"/>
      <c r="K161" s="18" t="s">
        <v>567</v>
      </c>
      <c r="L161" s="19" t="s">
        <v>593</v>
      </c>
      <c r="M161" s="17" t="s">
        <v>321</v>
      </c>
      <c r="N161" s="17" t="s">
        <v>210</v>
      </c>
      <c r="O161" s="17" t="s">
        <v>322</v>
      </c>
    </row>
    <row r="162" spans="1:15" ht="42" x14ac:dyDescent="0.35">
      <c r="A162" s="15">
        <v>163</v>
      </c>
      <c r="B162" s="28">
        <v>151</v>
      </c>
      <c r="C162" s="18" t="s">
        <v>318</v>
      </c>
      <c r="D162" s="19" t="s">
        <v>318</v>
      </c>
      <c r="E162" s="17" t="s">
        <v>323</v>
      </c>
      <c r="F162" s="17" t="s">
        <v>324</v>
      </c>
      <c r="G162" s="17"/>
      <c r="H162" s="17"/>
      <c r="I162" s="17"/>
      <c r="J162" s="18"/>
      <c r="K162" s="18" t="s">
        <v>567</v>
      </c>
      <c r="L162" s="19" t="s">
        <v>593</v>
      </c>
      <c r="M162" s="17" t="s">
        <v>325</v>
      </c>
      <c r="N162" s="17" t="s">
        <v>210</v>
      </c>
      <c r="O162" s="17" t="s">
        <v>322</v>
      </c>
    </row>
    <row r="163" spans="1:15" ht="42" x14ac:dyDescent="0.35">
      <c r="A163" s="15">
        <v>164</v>
      </c>
      <c r="B163" s="28">
        <v>152</v>
      </c>
      <c r="C163" s="18" t="s">
        <v>318</v>
      </c>
      <c r="D163" s="19" t="s">
        <v>318</v>
      </c>
      <c r="E163" s="17" t="s">
        <v>323</v>
      </c>
      <c r="F163" s="17" t="s">
        <v>326</v>
      </c>
      <c r="G163" s="17"/>
      <c r="H163" s="17"/>
      <c r="I163" s="17"/>
      <c r="J163" s="18"/>
      <c r="K163" s="18" t="s">
        <v>567</v>
      </c>
      <c r="L163" s="19" t="s">
        <v>593</v>
      </c>
      <c r="M163" s="17" t="s">
        <v>327</v>
      </c>
      <c r="N163" s="17" t="s">
        <v>210</v>
      </c>
      <c r="O163" s="17" t="s">
        <v>322</v>
      </c>
    </row>
    <row r="164" spans="1:15" ht="56" x14ac:dyDescent="0.35">
      <c r="A164" s="15">
        <v>165</v>
      </c>
      <c r="B164" s="31">
        <v>156</v>
      </c>
      <c r="C164" s="18" t="s">
        <v>124</v>
      </c>
      <c r="D164" s="19" t="s">
        <v>124</v>
      </c>
      <c r="E164" s="17" t="s">
        <v>328</v>
      </c>
      <c r="F164" s="17" t="s">
        <v>329</v>
      </c>
      <c r="G164" s="17" t="s">
        <v>125</v>
      </c>
      <c r="H164" s="17" t="s">
        <v>125</v>
      </c>
      <c r="I164" s="17" t="s">
        <v>125</v>
      </c>
      <c r="J164" s="18" t="s">
        <v>125</v>
      </c>
      <c r="K164" s="18" t="s">
        <v>567</v>
      </c>
      <c r="L164" s="19" t="s">
        <v>593</v>
      </c>
      <c r="M164" s="17" t="s">
        <v>330</v>
      </c>
      <c r="N164" s="17" t="s">
        <v>331</v>
      </c>
      <c r="O164" s="17" t="s">
        <v>332</v>
      </c>
    </row>
    <row r="165" spans="1:15" ht="70" x14ac:dyDescent="0.35">
      <c r="A165" s="15">
        <v>166</v>
      </c>
      <c r="B165" s="28">
        <v>157</v>
      </c>
      <c r="C165" s="18" t="s">
        <v>124</v>
      </c>
      <c r="D165" s="19" t="s">
        <v>124</v>
      </c>
      <c r="E165" s="17" t="s">
        <v>571</v>
      </c>
      <c r="F165" s="17" t="s">
        <v>125</v>
      </c>
      <c r="G165" s="17" t="s">
        <v>333</v>
      </c>
      <c r="H165" s="17"/>
      <c r="I165" s="17" t="s">
        <v>334</v>
      </c>
      <c r="J165" s="18" t="s">
        <v>26</v>
      </c>
      <c r="K165" s="18" t="s">
        <v>567</v>
      </c>
      <c r="L165" s="19" t="s">
        <v>593</v>
      </c>
      <c r="M165" s="17" t="s">
        <v>335</v>
      </c>
      <c r="N165" s="17" t="s">
        <v>336</v>
      </c>
      <c r="O165" s="17" t="s">
        <v>337</v>
      </c>
    </row>
    <row r="166" spans="1:15" ht="70" x14ac:dyDescent="0.35">
      <c r="A166" s="15">
        <v>167</v>
      </c>
      <c r="B166" s="28">
        <v>158</v>
      </c>
      <c r="C166" s="18" t="s">
        <v>132</v>
      </c>
      <c r="D166" s="19" t="s">
        <v>374</v>
      </c>
      <c r="E166" s="17" t="s">
        <v>281</v>
      </c>
      <c r="F166" s="17" t="s">
        <v>338</v>
      </c>
      <c r="G166" s="17" t="s">
        <v>339</v>
      </c>
      <c r="H166" s="17" t="s">
        <v>340</v>
      </c>
      <c r="I166" s="17" t="s">
        <v>341</v>
      </c>
      <c r="J166" s="18" t="s">
        <v>26</v>
      </c>
      <c r="K166" s="18" t="s">
        <v>567</v>
      </c>
      <c r="L166" s="19" t="s">
        <v>593</v>
      </c>
      <c r="M166" s="18" t="s">
        <v>342</v>
      </c>
      <c r="N166" s="17" t="s">
        <v>138</v>
      </c>
      <c r="O166" s="17" t="s">
        <v>343</v>
      </c>
    </row>
    <row r="167" spans="1:15" ht="70" x14ac:dyDescent="0.35">
      <c r="A167" s="15">
        <v>168</v>
      </c>
      <c r="B167" s="28">
        <v>160</v>
      </c>
      <c r="C167" s="18" t="s">
        <v>579</v>
      </c>
      <c r="D167" s="19" t="s">
        <v>374</v>
      </c>
      <c r="E167" s="18" t="s">
        <v>281</v>
      </c>
      <c r="F167" s="17" t="s">
        <v>338</v>
      </c>
      <c r="G167" s="17" t="s">
        <v>339</v>
      </c>
      <c r="H167" s="17" t="s">
        <v>340</v>
      </c>
      <c r="I167" s="17" t="s">
        <v>341</v>
      </c>
      <c r="J167" s="18" t="s">
        <v>26</v>
      </c>
      <c r="K167" s="18" t="s">
        <v>567</v>
      </c>
      <c r="L167" s="19" t="s">
        <v>593</v>
      </c>
      <c r="M167" s="18" t="s">
        <v>342</v>
      </c>
      <c r="N167" s="17" t="s">
        <v>138</v>
      </c>
      <c r="O167" s="17" t="s">
        <v>343</v>
      </c>
    </row>
    <row r="168" spans="1:15" ht="182" x14ac:dyDescent="0.35">
      <c r="A168" s="15">
        <v>169</v>
      </c>
      <c r="B168" s="28">
        <v>161</v>
      </c>
      <c r="C168" s="18" t="s">
        <v>579</v>
      </c>
      <c r="D168" s="19" t="s">
        <v>374</v>
      </c>
      <c r="E168" s="18" t="s">
        <v>281</v>
      </c>
      <c r="F168" s="17" t="s">
        <v>347</v>
      </c>
      <c r="G168" s="17" t="s">
        <v>347</v>
      </c>
      <c r="H168" s="17" t="s">
        <v>348</v>
      </c>
      <c r="I168" s="17" t="s">
        <v>348</v>
      </c>
      <c r="J168" s="18" t="s">
        <v>26</v>
      </c>
      <c r="K168" s="18" t="s">
        <v>567</v>
      </c>
      <c r="L168" s="19" t="s">
        <v>593</v>
      </c>
      <c r="M168" s="18" t="s">
        <v>349</v>
      </c>
      <c r="N168" s="17" t="s">
        <v>138</v>
      </c>
      <c r="O168" s="17" t="s">
        <v>350</v>
      </c>
    </row>
    <row r="169" spans="1:15" ht="70" x14ac:dyDescent="0.35">
      <c r="A169" s="15">
        <v>170</v>
      </c>
      <c r="B169" s="31">
        <v>162</v>
      </c>
      <c r="C169" s="17" t="s">
        <v>132</v>
      </c>
      <c r="D169" s="20" t="s">
        <v>374</v>
      </c>
      <c r="E169" s="18" t="s">
        <v>580</v>
      </c>
      <c r="F169" s="17" t="s">
        <v>344</v>
      </c>
      <c r="G169" s="17" t="s">
        <v>345</v>
      </c>
      <c r="H169" s="17" t="s">
        <v>340</v>
      </c>
      <c r="I169" s="17" t="s">
        <v>340</v>
      </c>
      <c r="J169" s="18" t="s">
        <v>26</v>
      </c>
      <c r="K169" s="18" t="s">
        <v>567</v>
      </c>
      <c r="L169" s="19" t="s">
        <v>593</v>
      </c>
      <c r="M169" s="18" t="s">
        <v>346</v>
      </c>
      <c r="N169" s="17" t="s">
        <v>138</v>
      </c>
      <c r="O169" s="17" t="s">
        <v>343</v>
      </c>
    </row>
    <row r="170" spans="1:15" ht="168" x14ac:dyDescent="0.35">
      <c r="A170" s="15">
        <v>171</v>
      </c>
      <c r="B170" s="28">
        <v>163</v>
      </c>
      <c r="C170" s="17" t="s">
        <v>219</v>
      </c>
      <c r="D170" s="20" t="s">
        <v>376</v>
      </c>
      <c r="E170" s="17" t="s">
        <v>581</v>
      </c>
      <c r="F170" s="17"/>
      <c r="G170" s="17" t="s">
        <v>351</v>
      </c>
      <c r="H170" s="17" t="s">
        <v>222</v>
      </c>
      <c r="I170" s="17" t="s">
        <v>352</v>
      </c>
      <c r="J170" s="18" t="s">
        <v>224</v>
      </c>
      <c r="K170" s="18" t="s">
        <v>567</v>
      </c>
      <c r="L170" s="19" t="s">
        <v>593</v>
      </c>
      <c r="M170" s="18" t="s">
        <v>353</v>
      </c>
      <c r="N170" s="17" t="s">
        <v>226</v>
      </c>
      <c r="O170" s="17" t="s">
        <v>227</v>
      </c>
    </row>
    <row r="171" spans="1:15" ht="56" x14ac:dyDescent="0.35">
      <c r="A171" s="15">
        <v>172</v>
      </c>
      <c r="B171" s="28">
        <v>164</v>
      </c>
      <c r="C171" s="17" t="s">
        <v>219</v>
      </c>
      <c r="D171" s="20" t="s">
        <v>376</v>
      </c>
      <c r="E171" s="17" t="s">
        <v>581</v>
      </c>
      <c r="F171" s="17" t="s">
        <v>354</v>
      </c>
      <c r="G171" s="17"/>
      <c r="H171" s="17"/>
      <c r="I171" s="17"/>
      <c r="J171" s="18"/>
      <c r="K171" s="18" t="s">
        <v>567</v>
      </c>
      <c r="L171" s="19" t="s">
        <v>593</v>
      </c>
      <c r="M171" s="18" t="s">
        <v>355</v>
      </c>
      <c r="N171" s="17" t="s">
        <v>226</v>
      </c>
      <c r="O171" s="17" t="s">
        <v>343</v>
      </c>
    </row>
  </sheetData>
  <sortState ref="B2:O173">
    <sortCondition ref="L2:L173"/>
    <sortCondition ref="D2:D173"/>
  </sortState>
  <hyperlinks>
    <hyperlink ref="G92" r:id="rId1" display="https://www.google.com/url?sa=t&amp;rct=j&amp;q=&amp;esrc=s&amp;source=web&amp;cd=&amp;cad=rja&amp;uact=8&amp;ved=2ahUKEwix5YPF_t7qAhUcxjgGHRQ0D2QQFjACegQIAxAB&amp;url=https%3A%2F%2Fwww.researchgate.net%2Fpublication%2F323067929_Lip%2527s_movements_biometric_authentication_in_electronic_devices&amp;usg=AOvVaw24ctbT3QbsVDWYLRYFABQK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71"/>
  <sheetViews>
    <sheetView topLeftCell="A151" zoomScale="80" zoomScaleNormal="80" workbookViewId="0">
      <selection activeCell="J1" sqref="J1:J1048576"/>
    </sheetView>
  </sheetViews>
  <sheetFormatPr defaultColWidth="9.1796875" defaultRowHeight="14.5" x14ac:dyDescent="0.35"/>
  <cols>
    <col min="1" max="1" width="4.453125" style="15" bestFit="1" customWidth="1"/>
    <col min="2" max="2" width="7.1796875" style="15" bestFit="1" customWidth="1"/>
    <col min="3" max="3" width="11.453125" style="15" customWidth="1"/>
    <col min="4" max="4" width="11.453125" style="24" customWidth="1"/>
    <col min="5" max="5" width="9.81640625" style="15" customWidth="1"/>
    <col min="6" max="6" width="28.54296875" style="15" customWidth="1"/>
    <col min="7" max="7" width="31.1796875" style="15" customWidth="1"/>
    <col min="8" max="8" width="13.26953125" style="15" customWidth="1"/>
    <col min="9" max="9" width="14.453125" style="15" customWidth="1"/>
    <col min="10" max="10" width="11.26953125" style="15" customWidth="1"/>
    <col min="11" max="11" width="13.54296875" style="15" customWidth="1"/>
    <col min="12" max="12" width="10.81640625" style="25" customWidth="1"/>
    <col min="13" max="13" width="12.81640625" style="15" customWidth="1"/>
    <col min="14" max="14" width="13.7265625" style="15" customWidth="1"/>
    <col min="15" max="15" width="11.81640625" style="15" customWidth="1"/>
    <col min="17" max="16384" width="9.1796875" style="15"/>
  </cols>
  <sheetData>
    <row r="1" spans="2:23" s="11" customFormat="1" ht="51.75" customHeight="1" x14ac:dyDescent="0.35">
      <c r="B1" s="12" t="s">
        <v>0</v>
      </c>
      <c r="C1" s="12" t="s">
        <v>1</v>
      </c>
      <c r="D1" s="13" t="s">
        <v>371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4" t="s">
        <v>8</v>
      </c>
      <c r="M1" s="12" t="s">
        <v>9</v>
      </c>
      <c r="N1" s="12" t="s">
        <v>10</v>
      </c>
      <c r="O1" s="12" t="s">
        <v>11</v>
      </c>
      <c r="Q1" s="26" t="s">
        <v>359</v>
      </c>
      <c r="R1" s="27"/>
      <c r="S1" s="27"/>
      <c r="T1" s="27"/>
      <c r="U1" s="27"/>
      <c r="V1" s="27"/>
      <c r="W1" s="27"/>
    </row>
    <row r="2" spans="2:23" ht="46.5" customHeight="1" x14ac:dyDescent="0.35">
      <c r="B2" s="28">
        <v>1</v>
      </c>
      <c r="C2" s="17" t="s">
        <v>383</v>
      </c>
      <c r="D2" s="20" t="s">
        <v>372</v>
      </c>
      <c r="E2" s="17" t="s">
        <v>384</v>
      </c>
      <c r="F2" s="17" t="s">
        <v>62</v>
      </c>
      <c r="G2" s="29" t="s">
        <v>385</v>
      </c>
      <c r="H2" s="17" t="s">
        <v>386</v>
      </c>
      <c r="I2" s="17" t="s">
        <v>386</v>
      </c>
      <c r="J2" s="17" t="s">
        <v>26</v>
      </c>
      <c r="K2" s="17" t="s">
        <v>387</v>
      </c>
      <c r="L2" s="20" t="s">
        <v>589</v>
      </c>
      <c r="M2" s="17" t="s">
        <v>388</v>
      </c>
      <c r="N2" s="17" t="s">
        <v>389</v>
      </c>
      <c r="O2" s="28"/>
      <c r="Q2" s="30">
        <v>42551</v>
      </c>
      <c r="R2" s="30">
        <v>42916</v>
      </c>
      <c r="S2" s="30">
        <v>43281</v>
      </c>
      <c r="T2" s="30">
        <v>43646</v>
      </c>
      <c r="U2" s="30">
        <v>43983</v>
      </c>
    </row>
    <row r="3" spans="2:23" ht="46.5" customHeight="1" x14ac:dyDescent="0.35">
      <c r="B3" s="28">
        <v>2</v>
      </c>
      <c r="C3" s="17" t="s">
        <v>383</v>
      </c>
      <c r="D3" s="20" t="s">
        <v>372</v>
      </c>
      <c r="E3" s="17" t="s">
        <v>390</v>
      </c>
      <c r="F3" s="17" t="s">
        <v>62</v>
      </c>
      <c r="G3" s="29" t="s">
        <v>385</v>
      </c>
      <c r="H3" s="17" t="s">
        <v>386</v>
      </c>
      <c r="I3" s="17" t="s">
        <v>386</v>
      </c>
      <c r="J3" s="17" t="s">
        <v>26</v>
      </c>
      <c r="K3" s="17" t="s">
        <v>387</v>
      </c>
      <c r="L3" s="20" t="s">
        <v>589</v>
      </c>
      <c r="M3" s="17" t="s">
        <v>388</v>
      </c>
      <c r="N3" s="17" t="s">
        <v>389</v>
      </c>
      <c r="O3" s="28"/>
    </row>
    <row r="4" spans="2:23" ht="46.5" customHeight="1" x14ac:dyDescent="0.35">
      <c r="B4" s="31">
        <v>3</v>
      </c>
      <c r="C4" s="32" t="s">
        <v>12</v>
      </c>
      <c r="D4" s="33" t="s">
        <v>365</v>
      </c>
      <c r="E4" s="32" t="s">
        <v>391</v>
      </c>
      <c r="F4" s="32" t="s">
        <v>13</v>
      </c>
      <c r="G4" s="32"/>
      <c r="H4" s="32"/>
      <c r="I4" s="32"/>
      <c r="J4" s="32"/>
      <c r="K4" s="34" t="s">
        <v>387</v>
      </c>
      <c r="L4" s="35" t="s">
        <v>589</v>
      </c>
      <c r="M4" s="32" t="s">
        <v>14</v>
      </c>
      <c r="N4" s="32" t="s">
        <v>15</v>
      </c>
      <c r="O4" s="32" t="s">
        <v>16</v>
      </c>
    </row>
    <row r="5" spans="2:23" ht="46.5" customHeight="1" x14ac:dyDescent="0.35">
      <c r="B5" s="28">
        <v>4</v>
      </c>
      <c r="C5" s="32" t="s">
        <v>12</v>
      </c>
      <c r="D5" s="33" t="s">
        <v>365</v>
      </c>
      <c r="E5" s="32" t="s">
        <v>391</v>
      </c>
      <c r="F5" s="32" t="s">
        <v>17</v>
      </c>
      <c r="G5" s="32"/>
      <c r="H5" s="32"/>
      <c r="I5" s="32"/>
      <c r="J5" s="32"/>
      <c r="K5" s="34" t="s">
        <v>387</v>
      </c>
      <c r="L5" s="35" t="s">
        <v>589</v>
      </c>
      <c r="M5" s="32" t="s">
        <v>18</v>
      </c>
      <c r="N5" s="32" t="s">
        <v>15</v>
      </c>
      <c r="O5" s="32" t="s">
        <v>16</v>
      </c>
    </row>
    <row r="6" spans="2:23" ht="46.5" customHeight="1" x14ac:dyDescent="0.35">
      <c r="B6" s="28">
        <v>5</v>
      </c>
      <c r="C6" s="32" t="s">
        <v>12</v>
      </c>
      <c r="D6" s="33" t="s">
        <v>365</v>
      </c>
      <c r="E6" s="32" t="s">
        <v>391</v>
      </c>
      <c r="F6" s="32" t="s">
        <v>19</v>
      </c>
      <c r="G6" s="32"/>
      <c r="H6" s="32"/>
      <c r="I6" s="32"/>
      <c r="J6" s="32"/>
      <c r="K6" s="34" t="s">
        <v>387</v>
      </c>
      <c r="L6" s="35" t="s">
        <v>589</v>
      </c>
      <c r="M6" s="32" t="s">
        <v>20</v>
      </c>
      <c r="N6" s="32" t="s">
        <v>15</v>
      </c>
      <c r="O6" s="32" t="s">
        <v>21</v>
      </c>
    </row>
    <row r="7" spans="2:23" ht="46.5" customHeight="1" x14ac:dyDescent="0.35">
      <c r="B7" s="31">
        <v>6</v>
      </c>
      <c r="C7" s="32" t="s">
        <v>12</v>
      </c>
      <c r="D7" s="33" t="s">
        <v>365</v>
      </c>
      <c r="E7" s="32" t="s">
        <v>391</v>
      </c>
      <c r="F7" s="32" t="s">
        <v>22</v>
      </c>
      <c r="G7" s="32"/>
      <c r="H7" s="32"/>
      <c r="I7" s="32"/>
      <c r="J7" s="32"/>
      <c r="K7" s="34" t="s">
        <v>387</v>
      </c>
      <c r="L7" s="35" t="s">
        <v>589</v>
      </c>
      <c r="M7" s="32" t="s">
        <v>23</v>
      </c>
      <c r="N7" s="32" t="s">
        <v>15</v>
      </c>
      <c r="O7" s="32" t="s">
        <v>21</v>
      </c>
    </row>
    <row r="8" spans="2:23" ht="46.5" customHeight="1" x14ac:dyDescent="0.35">
      <c r="B8" s="28">
        <v>7</v>
      </c>
      <c r="C8" s="32" t="s">
        <v>12</v>
      </c>
      <c r="D8" s="33" t="s">
        <v>365</v>
      </c>
      <c r="E8" s="32" t="s">
        <v>392</v>
      </c>
      <c r="F8" s="32"/>
      <c r="G8" s="32" t="s">
        <v>24</v>
      </c>
      <c r="H8" s="32" t="s">
        <v>25</v>
      </c>
      <c r="I8" s="32" t="s">
        <v>25</v>
      </c>
      <c r="J8" s="31" t="s">
        <v>26</v>
      </c>
      <c r="K8" s="34" t="s">
        <v>387</v>
      </c>
      <c r="L8" s="35" t="s">
        <v>589</v>
      </c>
      <c r="M8" s="32" t="s">
        <v>27</v>
      </c>
      <c r="N8" s="31"/>
      <c r="O8" s="32" t="s">
        <v>28</v>
      </c>
    </row>
    <row r="9" spans="2:23" ht="46.5" customHeight="1" x14ac:dyDescent="0.35">
      <c r="B9" s="28">
        <v>8</v>
      </c>
      <c r="C9" s="32" t="s">
        <v>12</v>
      </c>
      <c r="D9" s="33" t="s">
        <v>365</v>
      </c>
      <c r="E9" s="32" t="s">
        <v>393</v>
      </c>
      <c r="F9" s="32"/>
      <c r="G9" s="32" t="s">
        <v>29</v>
      </c>
      <c r="H9" s="32" t="s">
        <v>584</v>
      </c>
      <c r="I9" s="32" t="s">
        <v>584</v>
      </c>
      <c r="J9" s="31" t="s">
        <v>26</v>
      </c>
      <c r="K9" s="34" t="s">
        <v>387</v>
      </c>
      <c r="L9" s="35" t="s">
        <v>589</v>
      </c>
      <c r="M9" s="31"/>
      <c r="N9" s="31" t="s">
        <v>15</v>
      </c>
      <c r="O9" s="32" t="s">
        <v>30</v>
      </c>
    </row>
    <row r="10" spans="2:23" ht="46.5" customHeight="1" x14ac:dyDescent="0.35">
      <c r="B10" s="31">
        <v>9</v>
      </c>
      <c r="C10" s="32" t="s">
        <v>12</v>
      </c>
      <c r="D10" s="33" t="s">
        <v>365</v>
      </c>
      <c r="E10" s="32" t="s">
        <v>394</v>
      </c>
      <c r="F10" s="32"/>
      <c r="G10" s="32" t="s">
        <v>29</v>
      </c>
      <c r="H10" s="32"/>
      <c r="I10" s="32" t="s">
        <v>585</v>
      </c>
      <c r="J10" s="31" t="s">
        <v>26</v>
      </c>
      <c r="K10" s="34" t="s">
        <v>387</v>
      </c>
      <c r="L10" s="35" t="s">
        <v>589</v>
      </c>
      <c r="M10" s="31"/>
      <c r="N10" s="31" t="s">
        <v>15</v>
      </c>
      <c r="O10" s="32" t="s">
        <v>30</v>
      </c>
    </row>
    <row r="11" spans="2:23" ht="46.5" customHeight="1" x14ac:dyDescent="0.35">
      <c r="B11" s="28">
        <v>10</v>
      </c>
      <c r="C11" s="32" t="s">
        <v>54</v>
      </c>
      <c r="D11" s="33" t="s">
        <v>367</v>
      </c>
      <c r="E11" s="17" t="s">
        <v>395</v>
      </c>
      <c r="F11" s="18" t="s">
        <v>31</v>
      </c>
      <c r="G11" s="17" t="s">
        <v>32</v>
      </c>
      <c r="H11" s="17" t="s">
        <v>33</v>
      </c>
      <c r="I11" s="17" t="s">
        <v>34</v>
      </c>
      <c r="J11" s="18" t="s">
        <v>26</v>
      </c>
      <c r="K11" s="17" t="s">
        <v>387</v>
      </c>
      <c r="L11" s="20" t="s">
        <v>589</v>
      </c>
      <c r="M11" s="17" t="s">
        <v>35</v>
      </c>
      <c r="N11" s="17" t="s">
        <v>36</v>
      </c>
      <c r="O11" s="17" t="s">
        <v>37</v>
      </c>
    </row>
    <row r="12" spans="2:23" ht="46.5" customHeight="1" x14ac:dyDescent="0.35">
      <c r="B12" s="28">
        <v>11</v>
      </c>
      <c r="C12" s="32" t="s">
        <v>396</v>
      </c>
      <c r="D12" s="33" t="s">
        <v>367</v>
      </c>
      <c r="E12" s="17" t="s">
        <v>397</v>
      </c>
      <c r="F12" s="18" t="s">
        <v>31</v>
      </c>
      <c r="G12" s="17" t="s">
        <v>38</v>
      </c>
      <c r="H12" s="17" t="s">
        <v>39</v>
      </c>
      <c r="I12" s="17" t="s">
        <v>40</v>
      </c>
      <c r="J12" s="18" t="s">
        <v>26</v>
      </c>
      <c r="K12" s="17" t="s">
        <v>387</v>
      </c>
      <c r="L12" s="20" t="s">
        <v>589</v>
      </c>
      <c r="M12" s="17" t="s">
        <v>398</v>
      </c>
      <c r="N12" s="17" t="s">
        <v>36</v>
      </c>
      <c r="O12" s="17" t="s">
        <v>41</v>
      </c>
    </row>
    <row r="13" spans="2:23" ht="46.5" customHeight="1" x14ac:dyDescent="0.35">
      <c r="B13" s="31">
        <v>12</v>
      </c>
      <c r="C13" s="32" t="s">
        <v>54</v>
      </c>
      <c r="D13" s="33" t="s">
        <v>367</v>
      </c>
      <c r="E13" s="18" t="s">
        <v>399</v>
      </c>
      <c r="F13" s="18" t="s">
        <v>31</v>
      </c>
      <c r="G13" s="17" t="s">
        <v>42</v>
      </c>
      <c r="H13" s="17" t="s">
        <v>43</v>
      </c>
      <c r="I13" s="17" t="s">
        <v>44</v>
      </c>
      <c r="J13" s="17" t="s">
        <v>45</v>
      </c>
      <c r="K13" s="17" t="s">
        <v>387</v>
      </c>
      <c r="L13" s="20" t="s">
        <v>589</v>
      </c>
      <c r="M13" s="28" t="s">
        <v>31</v>
      </c>
      <c r="N13" s="17" t="s">
        <v>36</v>
      </c>
      <c r="O13" s="17" t="s">
        <v>46</v>
      </c>
    </row>
    <row r="14" spans="2:23" ht="46.5" customHeight="1" x14ac:dyDescent="0.35">
      <c r="B14" s="28">
        <v>13</v>
      </c>
      <c r="C14" s="32" t="s">
        <v>54</v>
      </c>
      <c r="D14" s="33" t="s">
        <v>367</v>
      </c>
      <c r="E14" s="18" t="s">
        <v>400</v>
      </c>
      <c r="F14" s="18" t="s">
        <v>31</v>
      </c>
      <c r="G14" s="17" t="s">
        <v>47</v>
      </c>
      <c r="H14" s="17" t="s">
        <v>48</v>
      </c>
      <c r="I14" s="17" t="s">
        <v>48</v>
      </c>
      <c r="J14" s="18" t="s">
        <v>45</v>
      </c>
      <c r="K14" s="17" t="s">
        <v>387</v>
      </c>
      <c r="L14" s="20" t="s">
        <v>589</v>
      </c>
      <c r="M14" s="28" t="s">
        <v>31</v>
      </c>
      <c r="N14" s="17" t="s">
        <v>36</v>
      </c>
      <c r="O14" s="17" t="s">
        <v>49</v>
      </c>
    </row>
    <row r="15" spans="2:23" ht="46.5" customHeight="1" x14ac:dyDescent="0.35">
      <c r="B15" s="28">
        <v>14</v>
      </c>
      <c r="C15" s="32" t="s">
        <v>396</v>
      </c>
      <c r="D15" s="33" t="s">
        <v>367</v>
      </c>
      <c r="E15" s="18" t="s">
        <v>401</v>
      </c>
      <c r="F15" s="18" t="s">
        <v>31</v>
      </c>
      <c r="G15" s="17" t="s">
        <v>51</v>
      </c>
      <c r="H15" s="17" t="s">
        <v>43</v>
      </c>
      <c r="I15" s="17" t="s">
        <v>52</v>
      </c>
      <c r="J15" s="18" t="s">
        <v>45</v>
      </c>
      <c r="K15" s="17" t="s">
        <v>387</v>
      </c>
      <c r="L15" s="20" t="s">
        <v>589</v>
      </c>
      <c r="M15" s="23" t="s">
        <v>31</v>
      </c>
      <c r="N15" s="17" t="s">
        <v>36</v>
      </c>
      <c r="O15" s="17" t="s">
        <v>53</v>
      </c>
    </row>
    <row r="16" spans="2:23" ht="46.5" customHeight="1" x14ac:dyDescent="0.35">
      <c r="B16" s="31">
        <v>15</v>
      </c>
      <c r="C16" s="18" t="s">
        <v>54</v>
      </c>
      <c r="D16" s="19" t="s">
        <v>367</v>
      </c>
      <c r="E16" s="18" t="s">
        <v>402</v>
      </c>
      <c r="F16" s="18" t="s">
        <v>31</v>
      </c>
      <c r="G16" s="17" t="s">
        <v>55</v>
      </c>
      <c r="H16" s="17" t="s">
        <v>56</v>
      </c>
      <c r="I16" s="17" t="s">
        <v>57</v>
      </c>
      <c r="J16" s="18" t="s">
        <v>45</v>
      </c>
      <c r="K16" s="17" t="s">
        <v>387</v>
      </c>
      <c r="L16" s="20" t="s">
        <v>589</v>
      </c>
      <c r="M16" s="23" t="s">
        <v>31</v>
      </c>
      <c r="N16" s="17" t="s">
        <v>36</v>
      </c>
      <c r="O16" s="17" t="s">
        <v>58</v>
      </c>
    </row>
    <row r="17" spans="2:15" ht="46.5" customHeight="1" x14ac:dyDescent="0.35">
      <c r="B17" s="28">
        <v>16</v>
      </c>
      <c r="C17" s="17" t="s">
        <v>59</v>
      </c>
      <c r="D17" s="20" t="s">
        <v>59</v>
      </c>
      <c r="E17" s="17" t="s">
        <v>403</v>
      </c>
      <c r="F17" s="17" t="s">
        <v>61</v>
      </c>
      <c r="G17" s="18" t="s">
        <v>62</v>
      </c>
      <c r="H17" s="18" t="s">
        <v>62</v>
      </c>
      <c r="I17" s="18" t="s">
        <v>63</v>
      </c>
      <c r="J17" s="18" t="s">
        <v>26</v>
      </c>
      <c r="K17" s="17" t="s">
        <v>387</v>
      </c>
      <c r="L17" s="20" t="s">
        <v>589</v>
      </c>
      <c r="M17" s="18" t="s">
        <v>65</v>
      </c>
      <c r="N17" s="18" t="s">
        <v>66</v>
      </c>
      <c r="O17" s="17" t="s">
        <v>67</v>
      </c>
    </row>
    <row r="18" spans="2:15" ht="46.5" customHeight="1" x14ac:dyDescent="0.35">
      <c r="B18" s="28">
        <v>17</v>
      </c>
      <c r="C18" s="17" t="s">
        <v>59</v>
      </c>
      <c r="D18" s="20" t="s">
        <v>59</v>
      </c>
      <c r="E18" s="17" t="s">
        <v>404</v>
      </c>
      <c r="F18" s="17" t="s">
        <v>68</v>
      </c>
      <c r="G18" s="18" t="s">
        <v>62</v>
      </c>
      <c r="H18" s="18" t="s">
        <v>62</v>
      </c>
      <c r="I18" s="18" t="s">
        <v>63</v>
      </c>
      <c r="J18" s="18" t="s">
        <v>26</v>
      </c>
      <c r="K18" s="17" t="s">
        <v>387</v>
      </c>
      <c r="L18" s="20" t="s">
        <v>589</v>
      </c>
      <c r="M18" s="36" t="s">
        <v>69</v>
      </c>
      <c r="N18" s="18" t="s">
        <v>66</v>
      </c>
      <c r="O18" s="17" t="s">
        <v>67</v>
      </c>
    </row>
    <row r="19" spans="2:15" ht="46.5" customHeight="1" x14ac:dyDescent="0.35">
      <c r="B19" s="31">
        <v>18</v>
      </c>
      <c r="C19" s="17" t="s">
        <v>59</v>
      </c>
      <c r="D19" s="20" t="s">
        <v>59</v>
      </c>
      <c r="E19" s="17" t="s">
        <v>405</v>
      </c>
      <c r="F19" s="17" t="s">
        <v>68</v>
      </c>
      <c r="G19" s="18" t="s">
        <v>62</v>
      </c>
      <c r="H19" s="18" t="s">
        <v>62</v>
      </c>
      <c r="I19" s="18" t="s">
        <v>63</v>
      </c>
      <c r="J19" s="18" t="s">
        <v>26</v>
      </c>
      <c r="K19" s="17" t="s">
        <v>387</v>
      </c>
      <c r="L19" s="20" t="s">
        <v>589</v>
      </c>
      <c r="M19" s="36" t="s">
        <v>69</v>
      </c>
      <c r="N19" s="18" t="s">
        <v>66</v>
      </c>
      <c r="O19" s="17" t="s">
        <v>67</v>
      </c>
    </row>
    <row r="20" spans="2:15" ht="46.5" customHeight="1" x14ac:dyDescent="0.35">
      <c r="B20" s="28">
        <v>19</v>
      </c>
      <c r="C20" s="17" t="s">
        <v>59</v>
      </c>
      <c r="D20" s="20" t="s">
        <v>59</v>
      </c>
      <c r="E20" s="17" t="s">
        <v>406</v>
      </c>
      <c r="F20" s="18" t="s">
        <v>62</v>
      </c>
      <c r="G20" s="17" t="s">
        <v>407</v>
      </c>
      <c r="H20" s="17" t="s">
        <v>408</v>
      </c>
      <c r="I20" s="17" t="s">
        <v>408</v>
      </c>
      <c r="J20" s="18" t="s">
        <v>26</v>
      </c>
      <c r="K20" s="17" t="s">
        <v>387</v>
      </c>
      <c r="L20" s="20" t="s">
        <v>589</v>
      </c>
      <c r="M20" s="36" t="s">
        <v>409</v>
      </c>
      <c r="N20" s="18" t="s">
        <v>66</v>
      </c>
      <c r="O20" s="17" t="s">
        <v>410</v>
      </c>
    </row>
    <row r="21" spans="2:15" ht="46.5" customHeight="1" x14ac:dyDescent="0.35">
      <c r="B21" s="28">
        <v>20</v>
      </c>
      <c r="C21" s="17" t="s">
        <v>59</v>
      </c>
      <c r="D21" s="20" t="s">
        <v>59</v>
      </c>
      <c r="E21" s="17" t="s">
        <v>411</v>
      </c>
      <c r="F21" s="18" t="s">
        <v>62</v>
      </c>
      <c r="G21" s="17" t="s">
        <v>412</v>
      </c>
      <c r="H21" s="17" t="s">
        <v>413</v>
      </c>
      <c r="I21" s="17" t="s">
        <v>413</v>
      </c>
      <c r="J21" s="18" t="s">
        <v>26</v>
      </c>
      <c r="K21" s="17" t="s">
        <v>387</v>
      </c>
      <c r="L21" s="20" t="s">
        <v>589</v>
      </c>
      <c r="M21" s="36" t="s">
        <v>414</v>
      </c>
      <c r="N21" s="18" t="s">
        <v>66</v>
      </c>
      <c r="O21" s="17" t="s">
        <v>415</v>
      </c>
    </row>
    <row r="22" spans="2:15" ht="46.5" customHeight="1" x14ac:dyDescent="0.35">
      <c r="B22" s="31">
        <v>21</v>
      </c>
      <c r="C22" s="17" t="s">
        <v>59</v>
      </c>
      <c r="D22" s="20" t="s">
        <v>59</v>
      </c>
      <c r="E22" s="17" t="s">
        <v>416</v>
      </c>
      <c r="F22" s="18" t="s">
        <v>62</v>
      </c>
      <c r="G22" s="17" t="s">
        <v>417</v>
      </c>
      <c r="H22" s="17" t="s">
        <v>413</v>
      </c>
      <c r="I22" s="17" t="s">
        <v>413</v>
      </c>
      <c r="J22" s="18" t="s">
        <v>26</v>
      </c>
      <c r="K22" s="17" t="s">
        <v>387</v>
      </c>
      <c r="L22" s="20" t="s">
        <v>589</v>
      </c>
      <c r="M22" s="36" t="s">
        <v>414</v>
      </c>
      <c r="N22" s="18" t="s">
        <v>66</v>
      </c>
      <c r="O22" s="17" t="s">
        <v>415</v>
      </c>
    </row>
    <row r="23" spans="2:15" ht="46.5" customHeight="1" x14ac:dyDescent="0.35">
      <c r="B23" s="28">
        <v>22</v>
      </c>
      <c r="C23" s="17" t="s">
        <v>59</v>
      </c>
      <c r="D23" s="20" t="s">
        <v>59</v>
      </c>
      <c r="E23" s="17" t="s">
        <v>418</v>
      </c>
      <c r="F23" s="18" t="s">
        <v>62</v>
      </c>
      <c r="G23" s="17" t="s">
        <v>419</v>
      </c>
      <c r="H23" s="17" t="s">
        <v>413</v>
      </c>
      <c r="I23" s="17" t="s">
        <v>413</v>
      </c>
      <c r="J23" s="18" t="s">
        <v>26</v>
      </c>
      <c r="K23" s="17" t="s">
        <v>387</v>
      </c>
      <c r="L23" s="20" t="s">
        <v>589</v>
      </c>
      <c r="M23" s="36" t="s">
        <v>420</v>
      </c>
      <c r="N23" s="18" t="s">
        <v>66</v>
      </c>
      <c r="O23" s="17" t="s">
        <v>41</v>
      </c>
    </row>
    <row r="24" spans="2:15" ht="46.5" customHeight="1" x14ac:dyDescent="0.35">
      <c r="B24" s="28">
        <v>23</v>
      </c>
      <c r="C24" s="17" t="s">
        <v>59</v>
      </c>
      <c r="D24" s="20" t="s">
        <v>59</v>
      </c>
      <c r="E24" s="17" t="s">
        <v>418</v>
      </c>
      <c r="F24" s="18" t="s">
        <v>62</v>
      </c>
      <c r="G24" s="17" t="s">
        <v>421</v>
      </c>
      <c r="H24" s="17" t="s">
        <v>422</v>
      </c>
      <c r="I24" s="17" t="s">
        <v>422</v>
      </c>
      <c r="J24" s="18" t="s">
        <v>26</v>
      </c>
      <c r="K24" s="17" t="s">
        <v>387</v>
      </c>
      <c r="L24" s="20" t="s">
        <v>589</v>
      </c>
      <c r="M24" s="36" t="s">
        <v>423</v>
      </c>
      <c r="N24" s="18" t="s">
        <v>66</v>
      </c>
      <c r="O24" s="17" t="s">
        <v>424</v>
      </c>
    </row>
    <row r="25" spans="2:15" ht="46.5" customHeight="1" x14ac:dyDescent="0.35">
      <c r="B25" s="31">
        <v>24</v>
      </c>
      <c r="C25" s="17" t="s">
        <v>59</v>
      </c>
      <c r="D25" s="20" t="s">
        <v>59</v>
      </c>
      <c r="E25" s="17" t="s">
        <v>425</v>
      </c>
      <c r="F25" s="18" t="s">
        <v>62</v>
      </c>
      <c r="G25" s="17" t="s">
        <v>426</v>
      </c>
      <c r="H25" s="17" t="s">
        <v>427</v>
      </c>
      <c r="I25" s="17" t="s">
        <v>427</v>
      </c>
      <c r="J25" s="18" t="s">
        <v>26</v>
      </c>
      <c r="K25" s="17" t="s">
        <v>387</v>
      </c>
      <c r="L25" s="20" t="s">
        <v>589</v>
      </c>
      <c r="M25" s="36" t="s">
        <v>62</v>
      </c>
      <c r="N25" s="18" t="s">
        <v>66</v>
      </c>
      <c r="O25" s="17" t="s">
        <v>62</v>
      </c>
    </row>
    <row r="26" spans="2:15" ht="46.5" customHeight="1" x14ac:dyDescent="0.35">
      <c r="B26" s="28">
        <v>25</v>
      </c>
      <c r="C26" s="17" t="s">
        <v>59</v>
      </c>
      <c r="D26" s="20" t="s">
        <v>59</v>
      </c>
      <c r="E26" s="17" t="s">
        <v>428</v>
      </c>
      <c r="F26" s="18" t="s">
        <v>62</v>
      </c>
      <c r="G26" s="17" t="s">
        <v>419</v>
      </c>
      <c r="H26" s="17" t="s">
        <v>413</v>
      </c>
      <c r="I26" s="17" t="s">
        <v>413</v>
      </c>
      <c r="J26" s="18" t="s">
        <v>26</v>
      </c>
      <c r="K26" s="17" t="s">
        <v>387</v>
      </c>
      <c r="L26" s="20" t="s">
        <v>589</v>
      </c>
      <c r="M26" s="36" t="s">
        <v>414</v>
      </c>
      <c r="N26" s="18" t="s">
        <v>66</v>
      </c>
      <c r="O26" s="17" t="s">
        <v>41</v>
      </c>
    </row>
    <row r="27" spans="2:15" ht="46.5" customHeight="1" x14ac:dyDescent="0.35">
      <c r="B27" s="28">
        <v>26</v>
      </c>
      <c r="C27" s="17" t="s">
        <v>59</v>
      </c>
      <c r="D27" s="20" t="s">
        <v>59</v>
      </c>
      <c r="E27" s="17" t="s">
        <v>429</v>
      </c>
      <c r="F27" s="18" t="s">
        <v>62</v>
      </c>
      <c r="G27" s="17" t="s">
        <v>430</v>
      </c>
      <c r="H27" s="17" t="s">
        <v>413</v>
      </c>
      <c r="I27" s="17" t="s">
        <v>413</v>
      </c>
      <c r="J27" s="18" t="s">
        <v>26</v>
      </c>
      <c r="K27" s="17" t="s">
        <v>387</v>
      </c>
      <c r="L27" s="20" t="s">
        <v>589</v>
      </c>
      <c r="M27" s="36" t="s">
        <v>414</v>
      </c>
      <c r="N27" s="18" t="s">
        <v>66</v>
      </c>
      <c r="O27" s="17" t="s">
        <v>41</v>
      </c>
    </row>
    <row r="28" spans="2:15" ht="46.5" customHeight="1" x14ac:dyDescent="0.35">
      <c r="B28" s="31">
        <v>27</v>
      </c>
      <c r="C28" s="17" t="s">
        <v>59</v>
      </c>
      <c r="D28" s="20" t="s">
        <v>59</v>
      </c>
      <c r="E28" s="17" t="s">
        <v>431</v>
      </c>
      <c r="F28" s="18" t="s">
        <v>62</v>
      </c>
      <c r="G28" s="17" t="s">
        <v>432</v>
      </c>
      <c r="H28" s="17" t="s">
        <v>413</v>
      </c>
      <c r="I28" s="17" t="s">
        <v>413</v>
      </c>
      <c r="J28" s="18" t="s">
        <v>26</v>
      </c>
      <c r="K28" s="17" t="s">
        <v>387</v>
      </c>
      <c r="L28" s="20" t="s">
        <v>589</v>
      </c>
      <c r="M28" s="36" t="s">
        <v>62</v>
      </c>
      <c r="N28" s="18" t="s">
        <v>66</v>
      </c>
      <c r="O28" s="17" t="s">
        <v>415</v>
      </c>
    </row>
    <row r="29" spans="2:15" ht="46.5" customHeight="1" x14ac:dyDescent="0.35">
      <c r="B29" s="28">
        <v>28</v>
      </c>
      <c r="C29" s="17" t="s">
        <v>59</v>
      </c>
      <c r="D29" s="20" t="s">
        <v>59</v>
      </c>
      <c r="E29" s="17" t="s">
        <v>431</v>
      </c>
      <c r="F29" s="18" t="s">
        <v>62</v>
      </c>
      <c r="G29" s="17" t="s">
        <v>433</v>
      </c>
      <c r="H29" s="17" t="s">
        <v>434</v>
      </c>
      <c r="I29" s="17" t="s">
        <v>434</v>
      </c>
      <c r="J29" s="18" t="s">
        <v>26</v>
      </c>
      <c r="K29" s="17" t="s">
        <v>387</v>
      </c>
      <c r="L29" s="20" t="s">
        <v>589</v>
      </c>
      <c r="M29" s="36" t="s">
        <v>62</v>
      </c>
      <c r="N29" s="18" t="s">
        <v>66</v>
      </c>
      <c r="O29" s="17" t="s">
        <v>41</v>
      </c>
    </row>
    <row r="30" spans="2:15" ht="46.5" customHeight="1" x14ac:dyDescent="0.35">
      <c r="B30" s="28">
        <v>29</v>
      </c>
      <c r="C30" s="17" t="s">
        <v>59</v>
      </c>
      <c r="D30" s="20" t="s">
        <v>59</v>
      </c>
      <c r="E30" s="17" t="s">
        <v>431</v>
      </c>
      <c r="F30" s="18" t="s">
        <v>62</v>
      </c>
      <c r="G30" s="17" t="s">
        <v>435</v>
      </c>
      <c r="H30" s="17" t="s">
        <v>413</v>
      </c>
      <c r="I30" s="17" t="s">
        <v>413</v>
      </c>
      <c r="J30" s="18" t="s">
        <v>26</v>
      </c>
      <c r="K30" s="17" t="s">
        <v>387</v>
      </c>
      <c r="L30" s="20" t="s">
        <v>589</v>
      </c>
      <c r="M30" s="36" t="s">
        <v>436</v>
      </c>
      <c r="N30" s="18" t="s">
        <v>66</v>
      </c>
      <c r="O30" s="17" t="s">
        <v>41</v>
      </c>
    </row>
    <row r="31" spans="2:15" ht="46.5" customHeight="1" x14ac:dyDescent="0.35">
      <c r="B31" s="31">
        <v>30</v>
      </c>
      <c r="C31" s="17" t="s">
        <v>59</v>
      </c>
      <c r="D31" s="20" t="s">
        <v>59</v>
      </c>
      <c r="E31" s="17" t="s">
        <v>431</v>
      </c>
      <c r="F31" s="18" t="s">
        <v>62</v>
      </c>
      <c r="G31" s="17" t="s">
        <v>437</v>
      </c>
      <c r="H31" s="17" t="s">
        <v>438</v>
      </c>
      <c r="I31" s="17" t="s">
        <v>438</v>
      </c>
      <c r="J31" s="18" t="s">
        <v>26</v>
      </c>
      <c r="K31" s="17" t="s">
        <v>387</v>
      </c>
      <c r="L31" s="20" t="s">
        <v>589</v>
      </c>
      <c r="M31" s="36" t="s">
        <v>439</v>
      </c>
      <c r="N31" s="18" t="s">
        <v>66</v>
      </c>
      <c r="O31" s="17" t="s">
        <v>62</v>
      </c>
    </row>
    <row r="32" spans="2:15" ht="46.5" customHeight="1" x14ac:dyDescent="0.35">
      <c r="B32" s="28">
        <v>31</v>
      </c>
      <c r="C32" s="17" t="s">
        <v>59</v>
      </c>
      <c r="D32" s="20" t="s">
        <v>59</v>
      </c>
      <c r="E32" s="17" t="s">
        <v>440</v>
      </c>
      <c r="F32" s="18" t="s">
        <v>62</v>
      </c>
      <c r="G32" s="17" t="s">
        <v>417</v>
      </c>
      <c r="H32" s="17" t="s">
        <v>441</v>
      </c>
      <c r="I32" s="17" t="s">
        <v>441</v>
      </c>
      <c r="J32" s="18" t="s">
        <v>26</v>
      </c>
      <c r="K32" s="17" t="s">
        <v>387</v>
      </c>
      <c r="L32" s="20" t="s">
        <v>589</v>
      </c>
      <c r="M32" s="36">
        <v>15937507</v>
      </c>
      <c r="N32" s="18" t="s">
        <v>66</v>
      </c>
      <c r="O32" s="17" t="s">
        <v>41</v>
      </c>
    </row>
    <row r="33" spans="2:17" ht="46.5" customHeight="1" x14ac:dyDescent="0.35">
      <c r="B33" s="28">
        <v>32</v>
      </c>
      <c r="C33" s="17" t="s">
        <v>59</v>
      </c>
      <c r="D33" s="20" t="s">
        <v>59</v>
      </c>
      <c r="E33" s="17" t="s">
        <v>442</v>
      </c>
      <c r="F33" s="18" t="s">
        <v>62</v>
      </c>
      <c r="G33" s="17" t="s">
        <v>443</v>
      </c>
      <c r="H33" s="17" t="s">
        <v>441</v>
      </c>
      <c r="I33" s="17" t="s">
        <v>441</v>
      </c>
      <c r="J33" s="18" t="s">
        <v>26</v>
      </c>
      <c r="K33" s="17" t="s">
        <v>387</v>
      </c>
      <c r="L33" s="20" t="s">
        <v>589</v>
      </c>
      <c r="M33" s="36" t="s">
        <v>62</v>
      </c>
      <c r="N33" s="18" t="s">
        <v>66</v>
      </c>
      <c r="O33" s="17" t="s">
        <v>41</v>
      </c>
    </row>
    <row r="34" spans="2:17" ht="46.5" customHeight="1" x14ac:dyDescent="0.35">
      <c r="B34" s="31">
        <v>33</v>
      </c>
      <c r="C34" s="17" t="s">
        <v>59</v>
      </c>
      <c r="D34" s="20" t="s">
        <v>59</v>
      </c>
      <c r="E34" s="17" t="s">
        <v>442</v>
      </c>
      <c r="F34" s="18" t="s">
        <v>62</v>
      </c>
      <c r="G34" s="17" t="s">
        <v>444</v>
      </c>
      <c r="H34" s="17" t="s">
        <v>441</v>
      </c>
      <c r="I34" s="17" t="s">
        <v>441</v>
      </c>
      <c r="J34" s="18" t="s">
        <v>26</v>
      </c>
      <c r="K34" s="17" t="s">
        <v>387</v>
      </c>
      <c r="L34" s="20" t="s">
        <v>589</v>
      </c>
      <c r="M34" s="36" t="s">
        <v>414</v>
      </c>
      <c r="N34" s="18" t="s">
        <v>66</v>
      </c>
      <c r="O34" s="17" t="s">
        <v>415</v>
      </c>
    </row>
    <row r="35" spans="2:17" ht="46.5" customHeight="1" x14ac:dyDescent="0.35">
      <c r="B35" s="28">
        <v>34</v>
      </c>
      <c r="C35" s="17" t="s">
        <v>70</v>
      </c>
      <c r="D35" s="20" t="s">
        <v>70</v>
      </c>
      <c r="E35" s="32" t="s">
        <v>445</v>
      </c>
      <c r="F35" s="32" t="s">
        <v>71</v>
      </c>
      <c r="G35" s="32"/>
      <c r="H35" s="31"/>
      <c r="I35" s="31"/>
      <c r="J35" s="31" t="s">
        <v>26</v>
      </c>
      <c r="K35" s="31" t="s">
        <v>387</v>
      </c>
      <c r="L35" s="37" t="s">
        <v>589</v>
      </c>
      <c r="M35" s="32" t="s">
        <v>72</v>
      </c>
      <c r="N35" s="32" t="s">
        <v>36</v>
      </c>
      <c r="O35" s="32" t="s">
        <v>73</v>
      </c>
    </row>
    <row r="36" spans="2:17" ht="46.5" customHeight="1" x14ac:dyDescent="0.35">
      <c r="B36" s="28">
        <v>35</v>
      </c>
      <c r="C36" s="18" t="s">
        <v>70</v>
      </c>
      <c r="D36" s="19" t="s">
        <v>70</v>
      </c>
      <c r="E36" s="31" t="s">
        <v>446</v>
      </c>
      <c r="F36" s="32" t="s">
        <v>71</v>
      </c>
      <c r="G36" s="32"/>
      <c r="H36" s="31"/>
      <c r="I36" s="31"/>
      <c r="J36" s="31" t="s">
        <v>26</v>
      </c>
      <c r="K36" s="31" t="s">
        <v>387</v>
      </c>
      <c r="L36" s="37" t="s">
        <v>589</v>
      </c>
      <c r="M36" s="32" t="s">
        <v>72</v>
      </c>
      <c r="N36" s="32" t="s">
        <v>36</v>
      </c>
      <c r="O36" s="32" t="s">
        <v>73</v>
      </c>
      <c r="Q36" s="21"/>
    </row>
    <row r="37" spans="2:17" ht="46.5" customHeight="1" x14ac:dyDescent="0.35">
      <c r="B37" s="28">
        <v>68</v>
      </c>
      <c r="C37" s="18" t="s">
        <v>364</v>
      </c>
      <c r="D37" s="19" t="s">
        <v>372</v>
      </c>
      <c r="E37" s="17" t="s">
        <v>140</v>
      </c>
      <c r="F37" s="17" t="s">
        <v>141</v>
      </c>
      <c r="G37" s="17"/>
      <c r="H37" s="17"/>
      <c r="I37" s="17"/>
      <c r="J37" s="18"/>
      <c r="K37" s="18" t="s">
        <v>448</v>
      </c>
      <c r="L37" s="19" t="s">
        <v>590</v>
      </c>
      <c r="M37" s="18" t="s">
        <v>142</v>
      </c>
      <c r="N37" s="17"/>
      <c r="O37" s="17" t="s">
        <v>143</v>
      </c>
    </row>
    <row r="38" spans="2:17" ht="46.5" customHeight="1" x14ac:dyDescent="0.35">
      <c r="B38" s="31">
        <v>69</v>
      </c>
      <c r="C38" s="17" t="s">
        <v>383</v>
      </c>
      <c r="D38" s="20" t="s">
        <v>372</v>
      </c>
      <c r="E38" s="17" t="s">
        <v>501</v>
      </c>
      <c r="F38" s="17"/>
      <c r="G38" s="17" t="s">
        <v>502</v>
      </c>
      <c r="H38" s="17" t="s">
        <v>503</v>
      </c>
      <c r="I38" s="17" t="s">
        <v>503</v>
      </c>
      <c r="J38" s="17" t="s">
        <v>26</v>
      </c>
      <c r="K38" s="18" t="s">
        <v>448</v>
      </c>
      <c r="L38" s="19" t="s">
        <v>590</v>
      </c>
      <c r="M38" s="17" t="s">
        <v>504</v>
      </c>
      <c r="N38" s="17" t="s">
        <v>505</v>
      </c>
      <c r="O38" s="17" t="s">
        <v>506</v>
      </c>
    </row>
    <row r="39" spans="2:17" ht="46.5" customHeight="1" x14ac:dyDescent="0.35">
      <c r="B39" s="31">
        <v>36</v>
      </c>
      <c r="C39" s="32" t="s">
        <v>12</v>
      </c>
      <c r="D39" s="33" t="s">
        <v>365</v>
      </c>
      <c r="E39" s="32" t="s">
        <v>447</v>
      </c>
      <c r="F39" s="32"/>
      <c r="G39" s="32" t="s">
        <v>74</v>
      </c>
      <c r="H39" s="32"/>
      <c r="I39" s="32" t="s">
        <v>75</v>
      </c>
      <c r="J39" s="31" t="s">
        <v>26</v>
      </c>
      <c r="K39" s="32" t="s">
        <v>448</v>
      </c>
      <c r="L39" s="33" t="s">
        <v>590</v>
      </c>
      <c r="M39" s="31"/>
      <c r="N39" s="31"/>
      <c r="O39" s="32" t="s">
        <v>76</v>
      </c>
    </row>
    <row r="40" spans="2:17" ht="46.5" customHeight="1" x14ac:dyDescent="0.35">
      <c r="B40" s="28">
        <v>37</v>
      </c>
      <c r="C40" s="32" t="s">
        <v>12</v>
      </c>
      <c r="D40" s="33" t="s">
        <v>365</v>
      </c>
      <c r="E40" s="32" t="s">
        <v>447</v>
      </c>
      <c r="F40" s="32"/>
      <c r="G40" s="32" t="s">
        <v>77</v>
      </c>
      <c r="H40" s="32"/>
      <c r="I40" s="32" t="s">
        <v>78</v>
      </c>
      <c r="J40" s="31" t="s">
        <v>26</v>
      </c>
      <c r="K40" s="32" t="s">
        <v>448</v>
      </c>
      <c r="L40" s="33" t="s">
        <v>590</v>
      </c>
      <c r="M40" s="31"/>
      <c r="N40" s="31" t="s">
        <v>15</v>
      </c>
      <c r="O40" s="32" t="s">
        <v>79</v>
      </c>
    </row>
    <row r="41" spans="2:17" ht="46.5" customHeight="1" x14ac:dyDescent="0.35">
      <c r="B41" s="28">
        <v>38</v>
      </c>
      <c r="C41" s="32" t="s">
        <v>12</v>
      </c>
      <c r="D41" s="33" t="s">
        <v>365</v>
      </c>
      <c r="E41" s="32" t="s">
        <v>449</v>
      </c>
      <c r="F41" s="32" t="s">
        <v>80</v>
      </c>
      <c r="G41" s="32"/>
      <c r="H41" s="32"/>
      <c r="I41" s="32"/>
      <c r="J41" s="31"/>
      <c r="K41" s="31" t="s">
        <v>448</v>
      </c>
      <c r="L41" s="37" t="s">
        <v>590</v>
      </c>
      <c r="M41" s="31" t="s">
        <v>81</v>
      </c>
      <c r="N41" s="31"/>
      <c r="O41" s="32" t="s">
        <v>82</v>
      </c>
    </row>
    <row r="42" spans="2:17" ht="46.5" customHeight="1" x14ac:dyDescent="0.35">
      <c r="B42" s="31">
        <v>39</v>
      </c>
      <c r="C42" s="32" t="s">
        <v>12</v>
      </c>
      <c r="D42" s="33" t="s">
        <v>365</v>
      </c>
      <c r="E42" s="32" t="s">
        <v>450</v>
      </c>
      <c r="F42" s="32" t="s">
        <v>80</v>
      </c>
      <c r="G42" s="32"/>
      <c r="H42" s="32"/>
      <c r="I42" s="32"/>
      <c r="J42" s="31"/>
      <c r="K42" s="31" t="s">
        <v>448</v>
      </c>
      <c r="L42" s="37" t="s">
        <v>590</v>
      </c>
      <c r="M42" s="31" t="s">
        <v>81</v>
      </c>
      <c r="N42" s="31"/>
      <c r="O42" s="32" t="s">
        <v>82</v>
      </c>
    </row>
    <row r="43" spans="2:17" ht="46.5" customHeight="1" x14ac:dyDescent="0.35">
      <c r="B43" s="28">
        <v>40</v>
      </c>
      <c r="C43" s="32" t="s">
        <v>12</v>
      </c>
      <c r="D43" s="33" t="s">
        <v>365</v>
      </c>
      <c r="E43" s="32" t="s">
        <v>451</v>
      </c>
      <c r="F43" s="32" t="s">
        <v>80</v>
      </c>
      <c r="G43" s="32"/>
      <c r="H43" s="32"/>
      <c r="I43" s="32"/>
      <c r="J43" s="31"/>
      <c r="K43" s="31" t="s">
        <v>448</v>
      </c>
      <c r="L43" s="37" t="s">
        <v>590</v>
      </c>
      <c r="M43" s="31" t="s">
        <v>81</v>
      </c>
      <c r="N43" s="31"/>
      <c r="O43" s="32" t="s">
        <v>82</v>
      </c>
    </row>
    <row r="44" spans="2:17" ht="46.5" customHeight="1" x14ac:dyDescent="0.35">
      <c r="B44" s="28">
        <v>41</v>
      </c>
      <c r="C44" s="32" t="s">
        <v>12</v>
      </c>
      <c r="D44" s="33" t="s">
        <v>365</v>
      </c>
      <c r="E44" s="32" t="s">
        <v>452</v>
      </c>
      <c r="F44" s="32"/>
      <c r="G44" s="32" t="s">
        <v>83</v>
      </c>
      <c r="H44" s="32"/>
      <c r="I44" s="32" t="s">
        <v>84</v>
      </c>
      <c r="J44" s="32" t="s">
        <v>26</v>
      </c>
      <c r="K44" s="38" t="s">
        <v>448</v>
      </c>
      <c r="L44" s="39" t="s">
        <v>590</v>
      </c>
      <c r="M44" s="31"/>
      <c r="N44" s="31"/>
      <c r="O44" s="32" t="s">
        <v>85</v>
      </c>
    </row>
    <row r="45" spans="2:17" ht="46.5" customHeight="1" x14ac:dyDescent="0.35">
      <c r="B45" s="31">
        <v>42</v>
      </c>
      <c r="C45" s="32" t="s">
        <v>12</v>
      </c>
      <c r="D45" s="33" t="s">
        <v>365</v>
      </c>
      <c r="E45" s="32" t="s">
        <v>392</v>
      </c>
      <c r="F45" s="32"/>
      <c r="G45" s="32" t="s">
        <v>86</v>
      </c>
      <c r="H45" s="32"/>
      <c r="I45" s="32" t="s">
        <v>87</v>
      </c>
      <c r="J45" s="31" t="s">
        <v>26</v>
      </c>
      <c r="K45" s="32" t="s">
        <v>448</v>
      </c>
      <c r="L45" s="33" t="s">
        <v>590</v>
      </c>
      <c r="M45" s="31"/>
      <c r="N45" s="31"/>
      <c r="O45" s="32" t="s">
        <v>88</v>
      </c>
    </row>
    <row r="46" spans="2:17" ht="46.5" customHeight="1" x14ac:dyDescent="0.35">
      <c r="B46" s="28">
        <v>43</v>
      </c>
      <c r="C46" s="32" t="s">
        <v>12</v>
      </c>
      <c r="D46" s="33" t="s">
        <v>365</v>
      </c>
      <c r="E46" s="32" t="s">
        <v>453</v>
      </c>
      <c r="F46" s="32"/>
      <c r="G46" s="32" t="s">
        <v>89</v>
      </c>
      <c r="H46" s="32"/>
      <c r="I46" s="32" t="s">
        <v>87</v>
      </c>
      <c r="J46" s="31" t="s">
        <v>26</v>
      </c>
      <c r="K46" s="32" t="s">
        <v>448</v>
      </c>
      <c r="L46" s="33" t="s">
        <v>590</v>
      </c>
      <c r="M46" s="31"/>
      <c r="N46" s="31"/>
      <c r="O46" s="32" t="s">
        <v>88</v>
      </c>
    </row>
    <row r="47" spans="2:17" ht="46.5" customHeight="1" x14ac:dyDescent="0.35">
      <c r="B47" s="28">
        <v>44</v>
      </c>
      <c r="C47" s="18" t="s">
        <v>157</v>
      </c>
      <c r="D47" s="19" t="s">
        <v>375</v>
      </c>
      <c r="E47" s="17" t="s">
        <v>454</v>
      </c>
      <c r="F47" s="17" t="s">
        <v>171</v>
      </c>
      <c r="G47" s="17" t="s">
        <v>172</v>
      </c>
      <c r="H47" s="17" t="s">
        <v>171</v>
      </c>
      <c r="I47" s="17" t="s">
        <v>173</v>
      </c>
      <c r="J47" s="18" t="s">
        <v>26</v>
      </c>
      <c r="K47" s="18" t="s">
        <v>448</v>
      </c>
      <c r="L47" s="19" t="s">
        <v>590</v>
      </c>
      <c r="M47" s="17" t="s">
        <v>174</v>
      </c>
      <c r="N47" s="17" t="s">
        <v>162</v>
      </c>
      <c r="O47" s="17" t="s">
        <v>175</v>
      </c>
    </row>
    <row r="48" spans="2:17" ht="46.5" customHeight="1" x14ac:dyDescent="0.35">
      <c r="B48" s="31">
        <v>45</v>
      </c>
      <c r="C48" s="32" t="s">
        <v>54</v>
      </c>
      <c r="D48" s="33" t="s">
        <v>367</v>
      </c>
      <c r="E48" s="17" t="s">
        <v>455</v>
      </c>
      <c r="F48" s="18" t="s">
        <v>31</v>
      </c>
      <c r="G48" s="17" t="s">
        <v>90</v>
      </c>
      <c r="H48" s="17" t="s">
        <v>91</v>
      </c>
      <c r="I48" s="17" t="s">
        <v>92</v>
      </c>
      <c r="J48" s="18" t="s">
        <v>26</v>
      </c>
      <c r="K48" s="17" t="s">
        <v>448</v>
      </c>
      <c r="L48" s="20" t="s">
        <v>590</v>
      </c>
      <c r="M48" s="17" t="s">
        <v>93</v>
      </c>
      <c r="N48" s="17" t="s">
        <v>36</v>
      </c>
      <c r="O48" s="17" t="s">
        <v>41</v>
      </c>
    </row>
    <row r="49" spans="2:15" ht="46.5" customHeight="1" x14ac:dyDescent="0.35">
      <c r="B49" s="28">
        <v>46</v>
      </c>
      <c r="C49" s="32" t="s">
        <v>54</v>
      </c>
      <c r="D49" s="33" t="s">
        <v>367</v>
      </c>
      <c r="E49" s="18" t="s">
        <v>456</v>
      </c>
      <c r="F49" s="18" t="s">
        <v>31</v>
      </c>
      <c r="G49" s="17" t="s">
        <v>94</v>
      </c>
      <c r="H49" s="17" t="s">
        <v>95</v>
      </c>
      <c r="I49" s="17" t="s">
        <v>96</v>
      </c>
      <c r="J49" s="17" t="s">
        <v>45</v>
      </c>
      <c r="K49" s="17" t="s">
        <v>448</v>
      </c>
      <c r="L49" s="20" t="s">
        <v>590</v>
      </c>
      <c r="M49" s="28" t="s">
        <v>31</v>
      </c>
      <c r="N49" s="17" t="s">
        <v>36</v>
      </c>
      <c r="O49" s="17" t="s">
        <v>97</v>
      </c>
    </row>
    <row r="50" spans="2:15" ht="46.5" customHeight="1" x14ac:dyDescent="0.35">
      <c r="B50" s="28">
        <v>47</v>
      </c>
      <c r="C50" s="32" t="s">
        <v>54</v>
      </c>
      <c r="D50" s="33" t="s">
        <v>367</v>
      </c>
      <c r="E50" s="18" t="s">
        <v>456</v>
      </c>
      <c r="F50" s="18" t="s">
        <v>31</v>
      </c>
      <c r="G50" s="17" t="s">
        <v>98</v>
      </c>
      <c r="H50" s="17" t="s">
        <v>99</v>
      </c>
      <c r="I50" s="17" t="s">
        <v>100</v>
      </c>
      <c r="J50" s="17" t="s">
        <v>45</v>
      </c>
      <c r="K50" s="17" t="s">
        <v>448</v>
      </c>
      <c r="L50" s="20" t="s">
        <v>590</v>
      </c>
      <c r="M50" s="28" t="s">
        <v>31</v>
      </c>
      <c r="N50" s="17" t="s">
        <v>36</v>
      </c>
      <c r="O50" s="17" t="s">
        <v>101</v>
      </c>
    </row>
    <row r="51" spans="2:15" ht="46.5" customHeight="1" x14ac:dyDescent="0.35">
      <c r="B51" s="31">
        <v>48</v>
      </c>
      <c r="C51" s="32" t="s">
        <v>54</v>
      </c>
      <c r="D51" s="33" t="s">
        <v>367</v>
      </c>
      <c r="E51" s="17" t="s">
        <v>456</v>
      </c>
      <c r="F51" s="18" t="s">
        <v>31</v>
      </c>
      <c r="G51" s="17" t="s">
        <v>98</v>
      </c>
      <c r="H51" s="17" t="s">
        <v>102</v>
      </c>
      <c r="I51" s="17" t="s">
        <v>103</v>
      </c>
      <c r="J51" s="18" t="s">
        <v>45</v>
      </c>
      <c r="K51" s="17" t="s">
        <v>448</v>
      </c>
      <c r="L51" s="20" t="s">
        <v>590</v>
      </c>
      <c r="M51" s="17" t="s">
        <v>457</v>
      </c>
      <c r="N51" s="17" t="s">
        <v>36</v>
      </c>
      <c r="O51" s="17" t="s">
        <v>104</v>
      </c>
    </row>
    <row r="52" spans="2:15" ht="46.5" customHeight="1" x14ac:dyDescent="0.35">
      <c r="B52" s="28">
        <v>49</v>
      </c>
      <c r="C52" s="32" t="s">
        <v>54</v>
      </c>
      <c r="D52" s="33" t="s">
        <v>367</v>
      </c>
      <c r="E52" s="17" t="s">
        <v>458</v>
      </c>
      <c r="F52" s="18" t="s">
        <v>31</v>
      </c>
      <c r="G52" s="17" t="s">
        <v>105</v>
      </c>
      <c r="H52" s="17" t="s">
        <v>106</v>
      </c>
      <c r="I52" s="17" t="s">
        <v>107</v>
      </c>
      <c r="J52" s="18" t="s">
        <v>26</v>
      </c>
      <c r="K52" s="17" t="s">
        <v>448</v>
      </c>
      <c r="L52" s="20" t="s">
        <v>590</v>
      </c>
      <c r="M52" s="28" t="s">
        <v>31</v>
      </c>
      <c r="N52" s="17" t="s">
        <v>36</v>
      </c>
      <c r="O52" s="17" t="s">
        <v>108</v>
      </c>
    </row>
    <row r="53" spans="2:15" ht="46.5" customHeight="1" x14ac:dyDescent="0.35">
      <c r="B53" s="28">
        <v>50</v>
      </c>
      <c r="C53" s="32" t="s">
        <v>59</v>
      </c>
      <c r="D53" s="33" t="s">
        <v>59</v>
      </c>
      <c r="E53" s="17" t="s">
        <v>459</v>
      </c>
      <c r="F53" s="18" t="s">
        <v>62</v>
      </c>
      <c r="G53" s="17" t="s">
        <v>460</v>
      </c>
      <c r="H53" s="17" t="s">
        <v>461</v>
      </c>
      <c r="I53" s="17" t="s">
        <v>461</v>
      </c>
      <c r="J53" s="18" t="s">
        <v>26</v>
      </c>
      <c r="K53" s="17" t="s">
        <v>448</v>
      </c>
      <c r="L53" s="20" t="s">
        <v>590</v>
      </c>
      <c r="M53" s="36" t="s">
        <v>62</v>
      </c>
      <c r="N53" s="18" t="s">
        <v>66</v>
      </c>
      <c r="O53" s="17" t="s">
        <v>41</v>
      </c>
    </row>
    <row r="54" spans="2:15" ht="46.5" customHeight="1" x14ac:dyDescent="0.35">
      <c r="B54" s="31">
        <v>51</v>
      </c>
      <c r="C54" s="32" t="s">
        <v>59</v>
      </c>
      <c r="D54" s="33" t="s">
        <v>59</v>
      </c>
      <c r="E54" s="17" t="s">
        <v>459</v>
      </c>
      <c r="F54" s="18" t="s">
        <v>62</v>
      </c>
      <c r="G54" s="17" t="s">
        <v>462</v>
      </c>
      <c r="H54" s="17" t="s">
        <v>463</v>
      </c>
      <c r="I54" s="17" t="s">
        <v>463</v>
      </c>
      <c r="J54" s="18" t="s">
        <v>26</v>
      </c>
      <c r="K54" s="17" t="s">
        <v>448</v>
      </c>
      <c r="L54" s="20" t="s">
        <v>590</v>
      </c>
      <c r="M54" s="36" t="s">
        <v>464</v>
      </c>
      <c r="N54" s="18" t="s">
        <v>66</v>
      </c>
      <c r="O54" s="17" t="s">
        <v>41</v>
      </c>
    </row>
    <row r="55" spans="2:15" ht="46.5" customHeight="1" x14ac:dyDescent="0.35">
      <c r="B55" s="28">
        <v>52</v>
      </c>
      <c r="C55" s="32" t="s">
        <v>59</v>
      </c>
      <c r="D55" s="33" t="s">
        <v>59</v>
      </c>
      <c r="E55" s="17" t="s">
        <v>459</v>
      </c>
      <c r="F55" s="18" t="s">
        <v>62</v>
      </c>
      <c r="G55" s="17" t="s">
        <v>465</v>
      </c>
      <c r="H55" s="17" t="s">
        <v>466</v>
      </c>
      <c r="I55" s="17" t="s">
        <v>466</v>
      </c>
      <c r="J55" s="18" t="s">
        <v>26</v>
      </c>
      <c r="K55" s="17" t="s">
        <v>448</v>
      </c>
      <c r="L55" s="20" t="s">
        <v>590</v>
      </c>
      <c r="M55" s="36" t="s">
        <v>467</v>
      </c>
      <c r="N55" s="18" t="s">
        <v>66</v>
      </c>
      <c r="O55" s="17" t="s">
        <v>41</v>
      </c>
    </row>
    <row r="56" spans="2:15" ht="46.5" customHeight="1" x14ac:dyDescent="0.35">
      <c r="B56" s="28">
        <v>53</v>
      </c>
      <c r="C56" s="32" t="s">
        <v>59</v>
      </c>
      <c r="D56" s="33" t="s">
        <v>59</v>
      </c>
      <c r="E56" s="17" t="s">
        <v>468</v>
      </c>
      <c r="F56" s="18" t="s">
        <v>62</v>
      </c>
      <c r="G56" s="17" t="s">
        <v>469</v>
      </c>
      <c r="H56" s="17" t="s">
        <v>470</v>
      </c>
      <c r="I56" s="17" t="s">
        <v>470</v>
      </c>
      <c r="J56" s="18" t="s">
        <v>26</v>
      </c>
      <c r="K56" s="17" t="s">
        <v>448</v>
      </c>
      <c r="L56" s="20" t="s">
        <v>590</v>
      </c>
      <c r="M56" s="36" t="s">
        <v>62</v>
      </c>
      <c r="N56" s="18" t="s">
        <v>66</v>
      </c>
      <c r="O56" s="17" t="s">
        <v>471</v>
      </c>
    </row>
    <row r="57" spans="2:15" ht="46.5" customHeight="1" x14ac:dyDescent="0.35">
      <c r="B57" s="31">
        <v>54</v>
      </c>
      <c r="C57" s="32" t="s">
        <v>59</v>
      </c>
      <c r="D57" s="33" t="s">
        <v>59</v>
      </c>
      <c r="E57" s="17" t="s">
        <v>472</v>
      </c>
      <c r="F57" s="18" t="s">
        <v>62</v>
      </c>
      <c r="G57" s="17" t="s">
        <v>437</v>
      </c>
      <c r="H57" s="17" t="s">
        <v>473</v>
      </c>
      <c r="I57" s="17" t="s">
        <v>473</v>
      </c>
      <c r="J57" s="18" t="s">
        <v>26</v>
      </c>
      <c r="K57" s="17" t="s">
        <v>448</v>
      </c>
      <c r="L57" s="20" t="s">
        <v>590</v>
      </c>
      <c r="M57" s="36" t="s">
        <v>474</v>
      </c>
      <c r="N57" s="18" t="s">
        <v>66</v>
      </c>
      <c r="O57" s="17" t="s">
        <v>475</v>
      </c>
    </row>
    <row r="58" spans="2:15" ht="46.5" customHeight="1" x14ac:dyDescent="0.35">
      <c r="B58" s="28">
        <v>55</v>
      </c>
      <c r="C58" s="32" t="s">
        <v>59</v>
      </c>
      <c r="D58" s="33" t="s">
        <v>59</v>
      </c>
      <c r="E58" s="17" t="s">
        <v>472</v>
      </c>
      <c r="F58" s="18" t="s">
        <v>62</v>
      </c>
      <c r="G58" s="17" t="s">
        <v>476</v>
      </c>
      <c r="H58" s="17" t="s">
        <v>477</v>
      </c>
      <c r="I58" s="17" t="s">
        <v>477</v>
      </c>
      <c r="J58" s="18" t="s">
        <v>26</v>
      </c>
      <c r="K58" s="17" t="s">
        <v>448</v>
      </c>
      <c r="L58" s="20" t="s">
        <v>590</v>
      </c>
      <c r="M58" s="36" t="s">
        <v>62</v>
      </c>
      <c r="N58" s="18" t="s">
        <v>66</v>
      </c>
      <c r="O58" s="17" t="s">
        <v>41</v>
      </c>
    </row>
    <row r="59" spans="2:15" ht="46.5" customHeight="1" x14ac:dyDescent="0.35">
      <c r="B59" s="28">
        <v>56</v>
      </c>
      <c r="C59" s="32" t="s">
        <v>59</v>
      </c>
      <c r="D59" s="33" t="s">
        <v>59</v>
      </c>
      <c r="E59" s="17" t="s">
        <v>472</v>
      </c>
      <c r="F59" s="18" t="s">
        <v>62</v>
      </c>
      <c r="G59" s="17" t="s">
        <v>478</v>
      </c>
      <c r="H59" s="17" t="s">
        <v>461</v>
      </c>
      <c r="I59" s="17" t="s">
        <v>461</v>
      </c>
      <c r="J59" s="18" t="s">
        <v>26</v>
      </c>
      <c r="K59" s="17" t="s">
        <v>448</v>
      </c>
      <c r="L59" s="20" t="s">
        <v>590</v>
      </c>
      <c r="M59" s="36" t="s">
        <v>62</v>
      </c>
      <c r="N59" s="18" t="s">
        <v>66</v>
      </c>
      <c r="O59" s="17" t="s">
        <v>41</v>
      </c>
    </row>
    <row r="60" spans="2:15" ht="46.5" customHeight="1" x14ac:dyDescent="0.35">
      <c r="B60" s="31">
        <v>57</v>
      </c>
      <c r="C60" s="32" t="s">
        <v>59</v>
      </c>
      <c r="D60" s="33" t="s">
        <v>59</v>
      </c>
      <c r="E60" s="17" t="s">
        <v>479</v>
      </c>
      <c r="F60" s="18" t="s">
        <v>62</v>
      </c>
      <c r="G60" s="17" t="s">
        <v>480</v>
      </c>
      <c r="H60" s="17" t="s">
        <v>481</v>
      </c>
      <c r="I60" s="17" t="s">
        <v>481</v>
      </c>
      <c r="J60" s="18" t="s">
        <v>26</v>
      </c>
      <c r="K60" s="17" t="s">
        <v>448</v>
      </c>
      <c r="L60" s="20" t="s">
        <v>590</v>
      </c>
      <c r="M60" s="29" t="s">
        <v>482</v>
      </c>
      <c r="N60" s="18" t="s">
        <v>66</v>
      </c>
      <c r="O60" s="17" t="s">
        <v>41</v>
      </c>
    </row>
    <row r="61" spans="2:15" ht="46.5" customHeight="1" x14ac:dyDescent="0.35">
      <c r="B61" s="28">
        <v>58</v>
      </c>
      <c r="C61" s="32" t="s">
        <v>59</v>
      </c>
      <c r="D61" s="33" t="s">
        <v>59</v>
      </c>
      <c r="E61" s="17" t="s">
        <v>483</v>
      </c>
      <c r="F61" s="18" t="s">
        <v>62</v>
      </c>
      <c r="G61" s="17" t="s">
        <v>484</v>
      </c>
      <c r="H61" s="17" t="s">
        <v>485</v>
      </c>
      <c r="I61" s="17" t="s">
        <v>485</v>
      </c>
      <c r="J61" s="18" t="s">
        <v>26</v>
      </c>
      <c r="K61" s="17" t="s">
        <v>448</v>
      </c>
      <c r="L61" s="20" t="s">
        <v>590</v>
      </c>
      <c r="M61" s="36" t="s">
        <v>62</v>
      </c>
      <c r="N61" s="18" t="s">
        <v>66</v>
      </c>
      <c r="O61" s="17" t="s">
        <v>486</v>
      </c>
    </row>
    <row r="62" spans="2:15" ht="46.5" customHeight="1" x14ac:dyDescent="0.35">
      <c r="B62" s="28">
        <v>59</v>
      </c>
      <c r="C62" s="32" t="s">
        <v>59</v>
      </c>
      <c r="D62" s="33" t="s">
        <v>59</v>
      </c>
      <c r="E62" s="17" t="s">
        <v>483</v>
      </c>
      <c r="F62" s="18" t="s">
        <v>62</v>
      </c>
      <c r="G62" s="17" t="s">
        <v>487</v>
      </c>
      <c r="H62" s="17" t="s">
        <v>488</v>
      </c>
      <c r="I62" s="17" t="s">
        <v>488</v>
      </c>
      <c r="J62" s="18" t="s">
        <v>26</v>
      </c>
      <c r="K62" s="17" t="s">
        <v>448</v>
      </c>
      <c r="L62" s="20" t="s">
        <v>590</v>
      </c>
      <c r="M62" s="36" t="s">
        <v>489</v>
      </c>
      <c r="N62" s="18" t="s">
        <v>66</v>
      </c>
      <c r="O62" s="17" t="s">
        <v>41</v>
      </c>
    </row>
    <row r="63" spans="2:15" ht="46.5" customHeight="1" x14ac:dyDescent="0.35">
      <c r="B63" s="28">
        <v>61</v>
      </c>
      <c r="C63" s="18" t="s">
        <v>70</v>
      </c>
      <c r="D63" s="19" t="s">
        <v>70</v>
      </c>
      <c r="E63" s="31" t="s">
        <v>445</v>
      </c>
      <c r="F63" s="32"/>
      <c r="G63" s="32" t="s">
        <v>490</v>
      </c>
      <c r="H63" s="31" t="s">
        <v>491</v>
      </c>
      <c r="I63" s="31" t="s">
        <v>491</v>
      </c>
      <c r="J63" s="31" t="s">
        <v>26</v>
      </c>
      <c r="K63" s="31" t="s">
        <v>448</v>
      </c>
      <c r="L63" s="37" t="s">
        <v>590</v>
      </c>
      <c r="M63" s="32" t="s">
        <v>492</v>
      </c>
      <c r="N63" s="32" t="s">
        <v>36</v>
      </c>
      <c r="O63" s="31" t="s">
        <v>41</v>
      </c>
    </row>
    <row r="64" spans="2:15" ht="46.5" customHeight="1" x14ac:dyDescent="0.35">
      <c r="B64" s="28">
        <v>62</v>
      </c>
      <c r="C64" s="18" t="s">
        <v>70</v>
      </c>
      <c r="D64" s="19" t="s">
        <v>70</v>
      </c>
      <c r="E64" s="32" t="s">
        <v>493</v>
      </c>
      <c r="F64" s="32"/>
      <c r="G64" s="32" t="s">
        <v>490</v>
      </c>
      <c r="H64" s="31" t="s">
        <v>491</v>
      </c>
      <c r="I64" s="31" t="s">
        <v>491</v>
      </c>
      <c r="J64" s="31" t="s">
        <v>26</v>
      </c>
      <c r="K64" s="31" t="s">
        <v>448</v>
      </c>
      <c r="L64" s="37" t="s">
        <v>590</v>
      </c>
      <c r="M64" s="32" t="s">
        <v>492</v>
      </c>
      <c r="N64" s="32" t="s">
        <v>36</v>
      </c>
      <c r="O64" s="31" t="s">
        <v>41</v>
      </c>
    </row>
    <row r="65" spans="2:15" ht="46.5" customHeight="1" x14ac:dyDescent="0.35">
      <c r="B65" s="31">
        <v>63</v>
      </c>
      <c r="C65" s="18" t="s">
        <v>70</v>
      </c>
      <c r="D65" s="19" t="s">
        <v>70</v>
      </c>
      <c r="E65" s="31" t="s">
        <v>109</v>
      </c>
      <c r="F65" s="32" t="s">
        <v>110</v>
      </c>
      <c r="G65" s="32"/>
      <c r="H65" s="31"/>
      <c r="I65" s="31"/>
      <c r="J65" s="31" t="s">
        <v>26</v>
      </c>
      <c r="K65" s="31" t="s">
        <v>448</v>
      </c>
      <c r="L65" s="37" t="s">
        <v>590</v>
      </c>
      <c r="M65" s="32" t="s">
        <v>111</v>
      </c>
      <c r="N65" s="32" t="s">
        <v>36</v>
      </c>
      <c r="O65" s="32" t="s">
        <v>73</v>
      </c>
    </row>
    <row r="66" spans="2:15" ht="46.5" customHeight="1" x14ac:dyDescent="0.35">
      <c r="B66" s="28">
        <v>64</v>
      </c>
      <c r="C66" s="18" t="s">
        <v>70</v>
      </c>
      <c r="D66" s="19" t="s">
        <v>70</v>
      </c>
      <c r="E66" s="31" t="s">
        <v>494</v>
      </c>
      <c r="F66" s="32"/>
      <c r="G66" s="32" t="s">
        <v>112</v>
      </c>
      <c r="H66" s="31" t="s">
        <v>113</v>
      </c>
      <c r="I66" s="31" t="s">
        <v>113</v>
      </c>
      <c r="J66" s="31" t="s">
        <v>26</v>
      </c>
      <c r="K66" s="31" t="s">
        <v>448</v>
      </c>
      <c r="L66" s="37" t="s">
        <v>590</v>
      </c>
      <c r="M66" s="32" t="s">
        <v>114</v>
      </c>
      <c r="N66" s="32" t="s">
        <v>36</v>
      </c>
      <c r="O66" s="31" t="s">
        <v>115</v>
      </c>
    </row>
    <row r="67" spans="2:15" ht="46.5" customHeight="1" x14ac:dyDescent="0.35">
      <c r="B67" s="28">
        <v>65</v>
      </c>
      <c r="C67" s="18" t="s">
        <v>70</v>
      </c>
      <c r="D67" s="19" t="s">
        <v>70</v>
      </c>
      <c r="E67" s="31" t="s">
        <v>495</v>
      </c>
      <c r="F67" s="32"/>
      <c r="G67" s="32" t="s">
        <v>116</v>
      </c>
      <c r="H67" s="31" t="s">
        <v>117</v>
      </c>
      <c r="I67" s="31" t="s">
        <v>117</v>
      </c>
      <c r="J67" s="31" t="s">
        <v>26</v>
      </c>
      <c r="K67" s="31" t="s">
        <v>448</v>
      </c>
      <c r="L67" s="37" t="s">
        <v>590</v>
      </c>
      <c r="M67" s="32" t="s">
        <v>586</v>
      </c>
      <c r="N67" s="32" t="s">
        <v>36</v>
      </c>
      <c r="O67" s="31" t="s">
        <v>41</v>
      </c>
    </row>
    <row r="68" spans="2:15" ht="46.5" customHeight="1" x14ac:dyDescent="0.35">
      <c r="B68" s="31">
        <v>66</v>
      </c>
      <c r="C68" s="18" t="s">
        <v>124</v>
      </c>
      <c r="D68" s="19" t="s">
        <v>124</v>
      </c>
      <c r="E68" s="17" t="s">
        <v>496</v>
      </c>
      <c r="F68" s="17" t="s">
        <v>125</v>
      </c>
      <c r="G68" s="17" t="s">
        <v>126</v>
      </c>
      <c r="H68" s="17" t="s">
        <v>127</v>
      </c>
      <c r="I68" s="17" t="s">
        <v>128</v>
      </c>
      <c r="J68" s="18" t="s">
        <v>45</v>
      </c>
      <c r="K68" s="18" t="s">
        <v>448</v>
      </c>
      <c r="L68" s="19" t="s">
        <v>590</v>
      </c>
      <c r="M68" s="18" t="s">
        <v>129</v>
      </c>
      <c r="N68" s="17" t="s">
        <v>130</v>
      </c>
      <c r="O68" s="17" t="s">
        <v>131</v>
      </c>
    </row>
    <row r="69" spans="2:15" ht="46.5" customHeight="1" x14ac:dyDescent="0.35">
      <c r="B69" s="28">
        <v>67</v>
      </c>
      <c r="C69" s="18" t="s">
        <v>132</v>
      </c>
      <c r="D69" s="19" t="s">
        <v>374</v>
      </c>
      <c r="E69" s="18" t="s">
        <v>133</v>
      </c>
      <c r="F69" s="18" t="s">
        <v>134</v>
      </c>
      <c r="G69" s="17" t="s">
        <v>135</v>
      </c>
      <c r="H69" s="18" t="s">
        <v>136</v>
      </c>
      <c r="I69" s="18" t="s">
        <v>136</v>
      </c>
      <c r="J69" s="18" t="s">
        <v>26</v>
      </c>
      <c r="K69" s="18" t="s">
        <v>448</v>
      </c>
      <c r="L69" s="19" t="s">
        <v>590</v>
      </c>
      <c r="M69" s="18" t="s">
        <v>137</v>
      </c>
      <c r="N69" s="18" t="s">
        <v>138</v>
      </c>
      <c r="O69" s="17" t="s">
        <v>139</v>
      </c>
    </row>
    <row r="70" spans="2:15" ht="46.5" customHeight="1" x14ac:dyDescent="0.35">
      <c r="B70" s="18">
        <v>166</v>
      </c>
      <c r="C70" s="17" t="s">
        <v>219</v>
      </c>
      <c r="D70" s="20" t="s">
        <v>376</v>
      </c>
      <c r="E70" s="17" t="s">
        <v>497</v>
      </c>
      <c r="F70" s="17"/>
      <c r="G70" s="17" t="s">
        <v>582</v>
      </c>
      <c r="H70" s="17" t="s">
        <v>222</v>
      </c>
      <c r="I70" s="17" t="s">
        <v>223</v>
      </c>
      <c r="J70" s="17" t="s">
        <v>224</v>
      </c>
      <c r="K70" s="17" t="s">
        <v>448</v>
      </c>
      <c r="L70" s="20" t="s">
        <v>590</v>
      </c>
      <c r="M70" s="17" t="s">
        <v>583</v>
      </c>
      <c r="N70" s="17" t="s">
        <v>138</v>
      </c>
      <c r="O70" s="17" t="s">
        <v>573</v>
      </c>
    </row>
    <row r="71" spans="2:15" ht="46.5" customHeight="1" x14ac:dyDescent="0.35">
      <c r="B71" s="18">
        <v>167</v>
      </c>
      <c r="C71" s="17" t="s">
        <v>219</v>
      </c>
      <c r="D71" s="20" t="s">
        <v>376</v>
      </c>
      <c r="E71" s="17" t="s">
        <v>497</v>
      </c>
      <c r="F71" s="17"/>
      <c r="G71" s="17" t="s">
        <v>498</v>
      </c>
      <c r="H71" s="17" t="s">
        <v>222</v>
      </c>
      <c r="I71" s="17" t="s">
        <v>223</v>
      </c>
      <c r="J71" s="17" t="s">
        <v>224</v>
      </c>
      <c r="K71" s="17" t="s">
        <v>361</v>
      </c>
      <c r="L71" s="20" t="s">
        <v>590</v>
      </c>
      <c r="M71" s="17" t="s">
        <v>499</v>
      </c>
      <c r="N71" s="17" t="s">
        <v>138</v>
      </c>
      <c r="O71" s="17" t="s">
        <v>500</v>
      </c>
    </row>
    <row r="72" spans="2:15" ht="46.5" customHeight="1" x14ac:dyDescent="0.35">
      <c r="B72" s="28">
        <v>70</v>
      </c>
      <c r="C72" s="18" t="s">
        <v>364</v>
      </c>
      <c r="D72" s="19" t="s">
        <v>372</v>
      </c>
      <c r="E72" s="17" t="s">
        <v>507</v>
      </c>
      <c r="F72" s="17"/>
      <c r="G72" s="17" t="s">
        <v>144</v>
      </c>
      <c r="H72" s="17" t="s">
        <v>145</v>
      </c>
      <c r="I72" s="17" t="s">
        <v>145</v>
      </c>
      <c r="J72" s="18" t="s">
        <v>26</v>
      </c>
      <c r="K72" s="18" t="s">
        <v>508</v>
      </c>
      <c r="L72" s="19" t="s">
        <v>591</v>
      </c>
      <c r="M72" s="18"/>
      <c r="N72" s="17" t="s">
        <v>146</v>
      </c>
      <c r="O72" s="17" t="s">
        <v>147</v>
      </c>
    </row>
    <row r="73" spans="2:15" ht="46.5" customHeight="1" x14ac:dyDescent="0.35">
      <c r="B73" s="28">
        <v>71</v>
      </c>
      <c r="C73" s="18" t="s">
        <v>12</v>
      </c>
      <c r="D73" s="19" t="s">
        <v>365</v>
      </c>
      <c r="E73" s="17" t="s">
        <v>392</v>
      </c>
      <c r="F73" s="17"/>
      <c r="G73" s="17" t="s">
        <v>86</v>
      </c>
      <c r="H73" s="17"/>
      <c r="I73" s="17" t="s">
        <v>87</v>
      </c>
      <c r="J73" s="18" t="s">
        <v>26</v>
      </c>
      <c r="K73" s="17" t="s">
        <v>508</v>
      </c>
      <c r="L73" s="20" t="s">
        <v>591</v>
      </c>
      <c r="M73" s="18"/>
      <c r="N73" s="17"/>
      <c r="O73" s="17" t="s">
        <v>88</v>
      </c>
    </row>
    <row r="74" spans="2:15" ht="46.5" customHeight="1" x14ac:dyDescent="0.35">
      <c r="B74" s="31">
        <v>72</v>
      </c>
      <c r="C74" s="18" t="s">
        <v>12</v>
      </c>
      <c r="D74" s="19" t="s">
        <v>365</v>
      </c>
      <c r="E74" s="17" t="s">
        <v>453</v>
      </c>
      <c r="F74" s="17"/>
      <c r="G74" s="17" t="s">
        <v>89</v>
      </c>
      <c r="H74" s="17"/>
      <c r="I74" s="17" t="s">
        <v>87</v>
      </c>
      <c r="J74" s="18" t="s">
        <v>26</v>
      </c>
      <c r="K74" s="17" t="s">
        <v>508</v>
      </c>
      <c r="L74" s="20" t="s">
        <v>591</v>
      </c>
      <c r="M74" s="18"/>
      <c r="N74" s="17"/>
      <c r="O74" s="17" t="s">
        <v>88</v>
      </c>
    </row>
    <row r="75" spans="2:15" ht="46.5" customHeight="1" x14ac:dyDescent="0.35">
      <c r="B75" s="28">
        <v>74</v>
      </c>
      <c r="C75" s="18" t="s">
        <v>12</v>
      </c>
      <c r="D75" s="19" t="s">
        <v>365</v>
      </c>
      <c r="E75" s="17" t="s">
        <v>510</v>
      </c>
      <c r="F75" s="17"/>
      <c r="G75" s="17" t="s">
        <v>151</v>
      </c>
      <c r="H75" s="17"/>
      <c r="I75" s="17" t="s">
        <v>152</v>
      </c>
      <c r="J75" s="18" t="s">
        <v>26</v>
      </c>
      <c r="K75" s="17" t="s">
        <v>508</v>
      </c>
      <c r="L75" s="20" t="s">
        <v>591</v>
      </c>
      <c r="M75" s="18"/>
      <c r="N75" s="17"/>
      <c r="O75" s="17" t="s">
        <v>153</v>
      </c>
    </row>
    <row r="76" spans="2:15" ht="46.5" customHeight="1" x14ac:dyDescent="0.35">
      <c r="B76" s="31">
        <v>75</v>
      </c>
      <c r="C76" s="18" t="s">
        <v>12</v>
      </c>
      <c r="D76" s="19" t="s">
        <v>365</v>
      </c>
      <c r="E76" s="17" t="s">
        <v>511</v>
      </c>
      <c r="F76" s="17"/>
      <c r="G76" s="17" t="s">
        <v>154</v>
      </c>
      <c r="H76" s="17"/>
      <c r="I76" s="17" t="s">
        <v>152</v>
      </c>
      <c r="J76" s="18" t="s">
        <v>26</v>
      </c>
      <c r="K76" s="17" t="s">
        <v>508</v>
      </c>
      <c r="L76" s="20" t="s">
        <v>591</v>
      </c>
      <c r="M76" s="18"/>
      <c r="N76" s="17"/>
      <c r="O76" s="17" t="s">
        <v>153</v>
      </c>
    </row>
    <row r="77" spans="2:15" ht="46.5" customHeight="1" x14ac:dyDescent="0.35">
      <c r="B77" s="28">
        <v>76</v>
      </c>
      <c r="C77" s="18" t="s">
        <v>12</v>
      </c>
      <c r="D77" s="19" t="s">
        <v>365</v>
      </c>
      <c r="E77" s="17" t="s">
        <v>512</v>
      </c>
      <c r="F77" s="17"/>
      <c r="G77" s="17" t="s">
        <v>155</v>
      </c>
      <c r="H77" s="17"/>
      <c r="I77" s="17" t="s">
        <v>152</v>
      </c>
      <c r="J77" s="18" t="s">
        <v>26</v>
      </c>
      <c r="K77" s="17" t="s">
        <v>508</v>
      </c>
      <c r="L77" s="20" t="s">
        <v>591</v>
      </c>
      <c r="M77" s="18"/>
      <c r="N77" s="17"/>
      <c r="O77" s="17" t="s">
        <v>153</v>
      </c>
    </row>
    <row r="78" spans="2:15" ht="46.5" customHeight="1" x14ac:dyDescent="0.35">
      <c r="B78" s="28">
        <v>77</v>
      </c>
      <c r="C78" s="18" t="s">
        <v>12</v>
      </c>
      <c r="D78" s="19" t="s">
        <v>365</v>
      </c>
      <c r="E78" s="17" t="s">
        <v>513</v>
      </c>
      <c r="F78" s="17"/>
      <c r="G78" s="17" t="s">
        <v>156</v>
      </c>
      <c r="H78" s="17"/>
      <c r="I78" s="17" t="s">
        <v>152</v>
      </c>
      <c r="J78" s="18" t="s">
        <v>26</v>
      </c>
      <c r="K78" s="17" t="s">
        <v>508</v>
      </c>
      <c r="L78" s="20" t="s">
        <v>591</v>
      </c>
      <c r="M78" s="18"/>
      <c r="N78" s="17"/>
      <c r="O78" s="17" t="s">
        <v>153</v>
      </c>
    </row>
    <row r="79" spans="2:15" ht="46.5" customHeight="1" x14ac:dyDescent="0.35">
      <c r="B79" s="31">
        <v>78</v>
      </c>
      <c r="C79" s="18" t="s">
        <v>157</v>
      </c>
      <c r="D79" s="19" t="s">
        <v>375</v>
      </c>
      <c r="E79" s="17" t="s">
        <v>514</v>
      </c>
      <c r="F79" s="17" t="s">
        <v>158</v>
      </c>
      <c r="G79" s="17" t="s">
        <v>159</v>
      </c>
      <c r="H79" s="17" t="s">
        <v>160</v>
      </c>
      <c r="I79" s="17" t="s">
        <v>161</v>
      </c>
      <c r="J79" s="18" t="s">
        <v>45</v>
      </c>
      <c r="K79" s="18" t="s">
        <v>508</v>
      </c>
      <c r="L79" s="19" t="s">
        <v>591</v>
      </c>
      <c r="M79" s="18" t="s">
        <v>31</v>
      </c>
      <c r="N79" s="17" t="s">
        <v>162</v>
      </c>
      <c r="O79" s="17" t="s">
        <v>36</v>
      </c>
    </row>
    <row r="80" spans="2:15" ht="46.5" customHeight="1" x14ac:dyDescent="0.35">
      <c r="B80" s="28">
        <v>79</v>
      </c>
      <c r="C80" s="18" t="s">
        <v>157</v>
      </c>
      <c r="D80" s="19" t="s">
        <v>375</v>
      </c>
      <c r="E80" s="17" t="s">
        <v>515</v>
      </c>
      <c r="F80" s="17" t="s">
        <v>163</v>
      </c>
      <c r="G80" s="17" t="s">
        <v>164</v>
      </c>
      <c r="H80" s="17" t="s">
        <v>163</v>
      </c>
      <c r="I80" s="17" t="s">
        <v>165</v>
      </c>
      <c r="J80" s="18" t="s">
        <v>45</v>
      </c>
      <c r="K80" s="18" t="s">
        <v>508</v>
      </c>
      <c r="L80" s="19" t="s">
        <v>591</v>
      </c>
      <c r="M80" s="18" t="s">
        <v>31</v>
      </c>
      <c r="N80" s="17" t="s">
        <v>162</v>
      </c>
      <c r="O80" s="17" t="s">
        <v>36</v>
      </c>
    </row>
    <row r="81" spans="2:17" ht="46.5" customHeight="1" x14ac:dyDescent="0.35">
      <c r="B81" s="28">
        <v>80</v>
      </c>
      <c r="C81" s="18" t="s">
        <v>157</v>
      </c>
      <c r="D81" s="19" t="s">
        <v>375</v>
      </c>
      <c r="E81" s="17" t="s">
        <v>516</v>
      </c>
      <c r="F81" s="17" t="s">
        <v>163</v>
      </c>
      <c r="G81" s="17" t="s">
        <v>164</v>
      </c>
      <c r="H81" s="17" t="s">
        <v>163</v>
      </c>
      <c r="I81" s="17" t="s">
        <v>165</v>
      </c>
      <c r="J81" s="18" t="s">
        <v>45</v>
      </c>
      <c r="K81" s="18" t="s">
        <v>508</v>
      </c>
      <c r="L81" s="19" t="s">
        <v>591</v>
      </c>
      <c r="M81" s="18" t="s">
        <v>31</v>
      </c>
      <c r="N81" s="17" t="s">
        <v>162</v>
      </c>
      <c r="O81" s="17" t="s">
        <v>36</v>
      </c>
    </row>
    <row r="82" spans="2:17" ht="46.5" customHeight="1" x14ac:dyDescent="0.35">
      <c r="B82" s="31">
        <v>81</v>
      </c>
      <c r="C82" s="18" t="s">
        <v>157</v>
      </c>
      <c r="D82" s="19" t="s">
        <v>375</v>
      </c>
      <c r="E82" s="17" t="s">
        <v>166</v>
      </c>
      <c r="F82" s="17" t="s">
        <v>163</v>
      </c>
      <c r="G82" s="17" t="s">
        <v>164</v>
      </c>
      <c r="H82" s="17" t="s">
        <v>163</v>
      </c>
      <c r="I82" s="17" t="s">
        <v>165</v>
      </c>
      <c r="J82" s="18" t="s">
        <v>45</v>
      </c>
      <c r="K82" s="18" t="s">
        <v>508</v>
      </c>
      <c r="L82" s="19" t="s">
        <v>591</v>
      </c>
      <c r="M82" s="18" t="s">
        <v>31</v>
      </c>
      <c r="N82" s="17" t="s">
        <v>162</v>
      </c>
      <c r="O82" s="17" t="s">
        <v>167</v>
      </c>
    </row>
    <row r="83" spans="2:17" ht="46.5" customHeight="1" x14ac:dyDescent="0.35">
      <c r="B83" s="28">
        <v>82</v>
      </c>
      <c r="C83" s="18" t="s">
        <v>157</v>
      </c>
      <c r="D83" s="19" t="s">
        <v>375</v>
      </c>
      <c r="E83" s="17" t="s">
        <v>517</v>
      </c>
      <c r="F83" s="17" t="s">
        <v>163</v>
      </c>
      <c r="G83" s="17" t="s">
        <v>168</v>
      </c>
      <c r="H83" s="17" t="s">
        <v>163</v>
      </c>
      <c r="I83" s="17" t="s">
        <v>165</v>
      </c>
      <c r="J83" s="18" t="s">
        <v>45</v>
      </c>
      <c r="K83" s="18" t="s">
        <v>508</v>
      </c>
      <c r="L83" s="19" t="s">
        <v>591</v>
      </c>
      <c r="M83" s="18" t="s">
        <v>31</v>
      </c>
      <c r="N83" s="17" t="s">
        <v>162</v>
      </c>
      <c r="O83" s="17" t="s">
        <v>167</v>
      </c>
      <c r="Q83" s="16" t="s">
        <v>62</v>
      </c>
    </row>
    <row r="84" spans="2:17" ht="46.5" customHeight="1" x14ac:dyDescent="0.35">
      <c r="B84" s="28">
        <v>83</v>
      </c>
      <c r="C84" s="18" t="s">
        <v>157</v>
      </c>
      <c r="D84" s="19" t="s">
        <v>375</v>
      </c>
      <c r="E84" s="17" t="s">
        <v>518</v>
      </c>
      <c r="F84" s="17" t="s">
        <v>169</v>
      </c>
      <c r="G84" s="17" t="s">
        <v>170</v>
      </c>
      <c r="H84" s="17" t="s">
        <v>169</v>
      </c>
      <c r="I84" s="17" t="s">
        <v>165</v>
      </c>
      <c r="J84" s="18" t="s">
        <v>45</v>
      </c>
      <c r="K84" s="18" t="s">
        <v>508</v>
      </c>
      <c r="L84" s="19" t="s">
        <v>591</v>
      </c>
      <c r="M84" s="18" t="s">
        <v>31</v>
      </c>
      <c r="N84" s="17" t="s">
        <v>162</v>
      </c>
      <c r="O84" s="17" t="s">
        <v>36</v>
      </c>
      <c r="Q84" s="16" t="s">
        <v>360</v>
      </c>
    </row>
    <row r="85" spans="2:17" ht="46.5" customHeight="1" x14ac:dyDescent="0.35">
      <c r="B85" s="31">
        <v>84</v>
      </c>
      <c r="C85" s="18" t="s">
        <v>157</v>
      </c>
      <c r="D85" s="19" t="s">
        <v>375</v>
      </c>
      <c r="E85" s="17" t="s">
        <v>518</v>
      </c>
      <c r="F85" s="17" t="s">
        <v>176</v>
      </c>
      <c r="G85" s="17" t="s">
        <v>177</v>
      </c>
      <c r="H85" s="17" t="s">
        <v>178</v>
      </c>
      <c r="I85" s="17" t="s">
        <v>178</v>
      </c>
      <c r="J85" s="18" t="s">
        <v>26</v>
      </c>
      <c r="K85" s="18" t="s">
        <v>508</v>
      </c>
      <c r="L85" s="19" t="s">
        <v>591</v>
      </c>
      <c r="M85" s="17" t="s">
        <v>179</v>
      </c>
      <c r="N85" s="17" t="s">
        <v>162</v>
      </c>
      <c r="O85" s="17" t="s">
        <v>180</v>
      </c>
    </row>
    <row r="86" spans="2:17" ht="46.5" customHeight="1" x14ac:dyDescent="0.35">
      <c r="B86" s="28">
        <v>85</v>
      </c>
      <c r="C86" s="18" t="s">
        <v>181</v>
      </c>
      <c r="D86" s="19" t="s">
        <v>367</v>
      </c>
      <c r="E86" s="18" t="s">
        <v>399</v>
      </c>
      <c r="F86" s="18" t="s">
        <v>31</v>
      </c>
      <c r="G86" s="17" t="s">
        <v>182</v>
      </c>
      <c r="H86" s="17" t="s">
        <v>183</v>
      </c>
      <c r="I86" s="17" t="s">
        <v>184</v>
      </c>
      <c r="J86" s="17" t="s">
        <v>45</v>
      </c>
      <c r="K86" s="17" t="s">
        <v>508</v>
      </c>
      <c r="L86" s="20" t="s">
        <v>591</v>
      </c>
      <c r="M86" s="28" t="s">
        <v>31</v>
      </c>
      <c r="N86" s="17" t="s">
        <v>36</v>
      </c>
      <c r="O86" s="17" t="s">
        <v>185</v>
      </c>
    </row>
    <row r="87" spans="2:17" ht="46.5" customHeight="1" x14ac:dyDescent="0.35">
      <c r="B87" s="28">
        <v>86</v>
      </c>
      <c r="C87" s="18" t="s">
        <v>181</v>
      </c>
      <c r="D87" s="19" t="s">
        <v>367</v>
      </c>
      <c r="E87" s="18" t="s">
        <v>399</v>
      </c>
      <c r="F87" s="18" t="s">
        <v>31</v>
      </c>
      <c r="G87" s="17" t="s">
        <v>186</v>
      </c>
      <c r="H87" s="18" t="s">
        <v>187</v>
      </c>
      <c r="I87" s="17" t="s">
        <v>188</v>
      </c>
      <c r="J87" s="17" t="s">
        <v>45</v>
      </c>
      <c r="K87" s="17" t="s">
        <v>508</v>
      </c>
      <c r="L87" s="20" t="s">
        <v>591</v>
      </c>
      <c r="M87" s="28" t="s">
        <v>31</v>
      </c>
      <c r="N87" s="17" t="s">
        <v>36</v>
      </c>
      <c r="O87" s="17" t="s">
        <v>36</v>
      </c>
    </row>
    <row r="88" spans="2:17" ht="46.5" customHeight="1" x14ac:dyDescent="0.35">
      <c r="B88" s="31">
        <v>87</v>
      </c>
      <c r="C88" s="18" t="s">
        <v>181</v>
      </c>
      <c r="D88" s="19" t="s">
        <v>367</v>
      </c>
      <c r="E88" s="18" t="s">
        <v>519</v>
      </c>
      <c r="F88" s="18" t="s">
        <v>31</v>
      </c>
      <c r="G88" s="17" t="s">
        <v>189</v>
      </c>
      <c r="H88" s="17" t="s">
        <v>190</v>
      </c>
      <c r="I88" s="17" t="s">
        <v>191</v>
      </c>
      <c r="J88" s="17" t="s">
        <v>26</v>
      </c>
      <c r="K88" s="17" t="s">
        <v>508</v>
      </c>
      <c r="L88" s="20" t="s">
        <v>591</v>
      </c>
      <c r="M88" s="28" t="s">
        <v>31</v>
      </c>
      <c r="N88" s="17" t="s">
        <v>36</v>
      </c>
      <c r="O88" s="17" t="s">
        <v>192</v>
      </c>
    </row>
    <row r="89" spans="2:17" ht="46.5" customHeight="1" x14ac:dyDescent="0.35">
      <c r="B89" s="28">
        <v>88</v>
      </c>
      <c r="C89" s="18" t="s">
        <v>181</v>
      </c>
      <c r="D89" s="19" t="s">
        <v>367</v>
      </c>
      <c r="E89" s="17" t="s">
        <v>395</v>
      </c>
      <c r="F89" s="18" t="s">
        <v>31</v>
      </c>
      <c r="G89" s="17" t="s">
        <v>193</v>
      </c>
      <c r="H89" s="18" t="s">
        <v>187</v>
      </c>
      <c r="I89" s="17" t="s">
        <v>188</v>
      </c>
      <c r="J89" s="17" t="s">
        <v>45</v>
      </c>
      <c r="K89" s="17" t="s">
        <v>508</v>
      </c>
      <c r="L89" s="20" t="s">
        <v>591</v>
      </c>
      <c r="M89" s="28" t="s">
        <v>31</v>
      </c>
      <c r="N89" s="17" t="s">
        <v>36</v>
      </c>
      <c r="O89" s="17" t="s">
        <v>36</v>
      </c>
    </row>
    <row r="90" spans="2:17" ht="46.5" customHeight="1" x14ac:dyDescent="0.35">
      <c r="B90" s="28">
        <v>89</v>
      </c>
      <c r="C90" s="18" t="s">
        <v>181</v>
      </c>
      <c r="D90" s="19" t="s">
        <v>367</v>
      </c>
      <c r="E90" s="18" t="s">
        <v>458</v>
      </c>
      <c r="F90" s="18" t="s">
        <v>31</v>
      </c>
      <c r="G90" s="17" t="s">
        <v>194</v>
      </c>
      <c r="H90" s="17" t="s">
        <v>195</v>
      </c>
      <c r="I90" s="17" t="s">
        <v>196</v>
      </c>
      <c r="J90" s="18" t="s">
        <v>45</v>
      </c>
      <c r="K90" s="17" t="s">
        <v>508</v>
      </c>
      <c r="L90" s="20" t="s">
        <v>591</v>
      </c>
      <c r="M90" s="28" t="s">
        <v>31</v>
      </c>
      <c r="N90" s="17" t="s">
        <v>36</v>
      </c>
      <c r="O90" s="17" t="s">
        <v>49</v>
      </c>
    </row>
    <row r="91" spans="2:17" ht="46.5" customHeight="1" x14ac:dyDescent="0.35">
      <c r="B91" s="31">
        <v>90</v>
      </c>
      <c r="C91" s="18" t="s">
        <v>181</v>
      </c>
      <c r="D91" s="19" t="s">
        <v>367</v>
      </c>
      <c r="E91" s="18" t="s">
        <v>520</v>
      </c>
      <c r="F91" s="18" t="s">
        <v>31</v>
      </c>
      <c r="G91" s="17" t="s">
        <v>197</v>
      </c>
      <c r="H91" s="17" t="s">
        <v>198</v>
      </c>
      <c r="I91" s="17" t="s">
        <v>199</v>
      </c>
      <c r="J91" s="18" t="s">
        <v>45</v>
      </c>
      <c r="K91" s="17" t="s">
        <v>508</v>
      </c>
      <c r="L91" s="20" t="s">
        <v>591</v>
      </c>
      <c r="M91" s="23" t="s">
        <v>31</v>
      </c>
      <c r="N91" s="17" t="s">
        <v>36</v>
      </c>
      <c r="O91" s="17" t="s">
        <v>200</v>
      </c>
    </row>
    <row r="92" spans="2:17" ht="46.5" customHeight="1" x14ac:dyDescent="0.35">
      <c r="B92" s="28">
        <v>91</v>
      </c>
      <c r="C92" s="18" t="s">
        <v>181</v>
      </c>
      <c r="D92" s="19" t="s">
        <v>367</v>
      </c>
      <c r="E92" s="17" t="s">
        <v>521</v>
      </c>
      <c r="F92" s="17" t="s">
        <v>31</v>
      </c>
      <c r="G92" s="22" t="s">
        <v>201</v>
      </c>
      <c r="H92" s="17" t="s">
        <v>202</v>
      </c>
      <c r="I92" s="17" t="s">
        <v>587</v>
      </c>
      <c r="J92" s="17" t="s">
        <v>26</v>
      </c>
      <c r="K92" s="17" t="s">
        <v>508</v>
      </c>
      <c r="L92" s="20" t="s">
        <v>591</v>
      </c>
      <c r="M92" s="42" t="s">
        <v>522</v>
      </c>
      <c r="N92" s="17" t="s">
        <v>36</v>
      </c>
      <c r="O92" s="18" t="s">
        <v>41</v>
      </c>
    </row>
    <row r="93" spans="2:17" ht="46.5" customHeight="1" x14ac:dyDescent="0.35">
      <c r="B93" s="28">
        <v>92</v>
      </c>
      <c r="C93" s="18" t="s">
        <v>181</v>
      </c>
      <c r="D93" s="19" t="s">
        <v>367</v>
      </c>
      <c r="E93" s="17" t="s">
        <v>397</v>
      </c>
      <c r="F93" s="17" t="s">
        <v>31</v>
      </c>
      <c r="G93" s="22" t="s">
        <v>203</v>
      </c>
      <c r="H93" s="17" t="s">
        <v>204</v>
      </c>
      <c r="I93" s="17" t="s">
        <v>205</v>
      </c>
      <c r="J93" s="17" t="s">
        <v>26</v>
      </c>
      <c r="K93" s="17" t="s">
        <v>508</v>
      </c>
      <c r="L93" s="20" t="s">
        <v>591</v>
      </c>
      <c r="M93" s="17" t="s">
        <v>31</v>
      </c>
      <c r="N93" s="17" t="s">
        <v>36</v>
      </c>
      <c r="O93" s="17" t="s">
        <v>206</v>
      </c>
    </row>
    <row r="94" spans="2:17" ht="46.5" customHeight="1" x14ac:dyDescent="0.35">
      <c r="B94" s="31">
        <v>93</v>
      </c>
      <c r="C94" s="18" t="s">
        <v>318</v>
      </c>
      <c r="D94" s="19" t="s">
        <v>318</v>
      </c>
      <c r="E94" s="17" t="s">
        <v>523</v>
      </c>
      <c r="F94" s="17"/>
      <c r="G94" s="17" t="s">
        <v>207</v>
      </c>
      <c r="H94" s="17"/>
      <c r="I94" s="17" t="s">
        <v>208</v>
      </c>
      <c r="J94" s="18" t="s">
        <v>26</v>
      </c>
      <c r="K94" s="18" t="s">
        <v>508</v>
      </c>
      <c r="L94" s="19" t="s">
        <v>591</v>
      </c>
      <c r="M94" s="18" t="s">
        <v>209</v>
      </c>
      <c r="N94" s="17" t="s">
        <v>210</v>
      </c>
      <c r="O94" s="17" t="s">
        <v>211</v>
      </c>
    </row>
    <row r="95" spans="2:17" ht="46.5" customHeight="1" x14ac:dyDescent="0.35">
      <c r="B95" s="28">
        <v>94</v>
      </c>
      <c r="C95" s="18" t="s">
        <v>59</v>
      </c>
      <c r="D95" s="19" t="s">
        <v>59</v>
      </c>
      <c r="E95" s="17" t="s">
        <v>275</v>
      </c>
      <c r="F95" s="18" t="s">
        <v>62</v>
      </c>
      <c r="G95" s="17" t="s">
        <v>524</v>
      </c>
      <c r="H95" s="17" t="s">
        <v>525</v>
      </c>
      <c r="I95" s="17" t="s">
        <v>525</v>
      </c>
      <c r="J95" s="18" t="s">
        <v>26</v>
      </c>
      <c r="K95" s="17" t="s">
        <v>508</v>
      </c>
      <c r="L95" s="20" t="s">
        <v>591</v>
      </c>
      <c r="M95" s="36" t="s">
        <v>526</v>
      </c>
      <c r="N95" s="18" t="s">
        <v>66</v>
      </c>
      <c r="O95" s="17" t="s">
        <v>41</v>
      </c>
    </row>
    <row r="96" spans="2:17" ht="46.5" customHeight="1" x14ac:dyDescent="0.35">
      <c r="B96" s="28">
        <v>95</v>
      </c>
      <c r="C96" s="18" t="s">
        <v>70</v>
      </c>
      <c r="D96" s="19" t="s">
        <v>70</v>
      </c>
      <c r="E96" s="31" t="s">
        <v>527</v>
      </c>
      <c r="F96" s="32"/>
      <c r="G96" s="32" t="s">
        <v>118</v>
      </c>
      <c r="H96" s="31" t="s">
        <v>119</v>
      </c>
      <c r="I96" s="31" t="s">
        <v>119</v>
      </c>
      <c r="J96" s="31" t="s">
        <v>26</v>
      </c>
      <c r="K96" s="31" t="s">
        <v>508</v>
      </c>
      <c r="L96" s="37" t="s">
        <v>591</v>
      </c>
      <c r="M96" s="32" t="s">
        <v>120</v>
      </c>
      <c r="N96" s="32" t="s">
        <v>36</v>
      </c>
      <c r="O96" s="31" t="s">
        <v>41</v>
      </c>
    </row>
    <row r="97" spans="2:15" ht="46.5" customHeight="1" x14ac:dyDescent="0.35">
      <c r="B97" s="31">
        <v>96</v>
      </c>
      <c r="C97" s="18" t="s">
        <v>70</v>
      </c>
      <c r="D97" s="19" t="s">
        <v>70</v>
      </c>
      <c r="E97" s="31" t="s">
        <v>528</v>
      </c>
      <c r="F97" s="32"/>
      <c r="G97" s="32" t="s">
        <v>121</v>
      </c>
      <c r="H97" s="31" t="s">
        <v>122</v>
      </c>
      <c r="I97" s="31" t="s">
        <v>122</v>
      </c>
      <c r="J97" s="31" t="s">
        <v>26</v>
      </c>
      <c r="K97" s="31" t="s">
        <v>508</v>
      </c>
      <c r="L97" s="37" t="s">
        <v>591</v>
      </c>
      <c r="M97" s="32" t="s">
        <v>123</v>
      </c>
      <c r="N97" s="32" t="s">
        <v>36</v>
      </c>
      <c r="O97" s="31" t="s">
        <v>41</v>
      </c>
    </row>
    <row r="98" spans="2:15" ht="46.5" customHeight="1" x14ac:dyDescent="0.35">
      <c r="B98" s="28">
        <v>97</v>
      </c>
      <c r="C98" s="18" t="s">
        <v>70</v>
      </c>
      <c r="D98" s="19" t="s">
        <v>70</v>
      </c>
      <c r="E98" s="32" t="s">
        <v>446</v>
      </c>
      <c r="F98" s="32"/>
      <c r="G98" s="32" t="s">
        <v>121</v>
      </c>
      <c r="H98" s="31" t="s">
        <v>122</v>
      </c>
      <c r="I98" s="31" t="s">
        <v>122</v>
      </c>
      <c r="J98" s="31" t="s">
        <v>26</v>
      </c>
      <c r="K98" s="31" t="s">
        <v>508</v>
      </c>
      <c r="L98" s="37" t="s">
        <v>591</v>
      </c>
      <c r="M98" s="32" t="s">
        <v>123</v>
      </c>
      <c r="N98" s="32" t="s">
        <v>36</v>
      </c>
      <c r="O98" s="31" t="s">
        <v>41</v>
      </c>
    </row>
    <row r="99" spans="2:15" ht="46.5" customHeight="1" x14ac:dyDescent="0.35">
      <c r="B99" s="28">
        <v>98</v>
      </c>
      <c r="C99" s="17" t="s">
        <v>132</v>
      </c>
      <c r="D99" s="20" t="s">
        <v>374</v>
      </c>
      <c r="E99" s="17" t="s">
        <v>214</v>
      </c>
      <c r="F99" s="17" t="s">
        <v>215</v>
      </c>
      <c r="G99" s="17" t="s">
        <v>216</v>
      </c>
      <c r="H99" s="17" t="s">
        <v>215</v>
      </c>
      <c r="I99" s="18" t="s">
        <v>215</v>
      </c>
      <c r="J99" s="17" t="s">
        <v>26</v>
      </c>
      <c r="K99" s="18" t="s">
        <v>508</v>
      </c>
      <c r="L99" s="19" t="s">
        <v>591</v>
      </c>
      <c r="M99" s="17" t="s">
        <v>217</v>
      </c>
      <c r="N99" s="17" t="s">
        <v>138</v>
      </c>
      <c r="O99" s="18" t="s">
        <v>218</v>
      </c>
    </row>
    <row r="100" spans="2:15" ht="46.5" customHeight="1" x14ac:dyDescent="0.35">
      <c r="B100" s="31">
        <v>99</v>
      </c>
      <c r="C100" s="18" t="s">
        <v>219</v>
      </c>
      <c r="D100" s="19" t="s">
        <v>376</v>
      </c>
      <c r="E100" s="17" t="s">
        <v>220</v>
      </c>
      <c r="F100" s="17"/>
      <c r="G100" s="17" t="s">
        <v>221</v>
      </c>
      <c r="H100" s="17" t="s">
        <v>222</v>
      </c>
      <c r="I100" s="17" t="s">
        <v>223</v>
      </c>
      <c r="J100" s="17" t="s">
        <v>224</v>
      </c>
      <c r="K100" s="18" t="s">
        <v>508</v>
      </c>
      <c r="L100" s="19" t="s">
        <v>591</v>
      </c>
      <c r="M100" s="18" t="s">
        <v>225</v>
      </c>
      <c r="N100" s="17" t="s">
        <v>226</v>
      </c>
      <c r="O100" s="17" t="s">
        <v>227</v>
      </c>
    </row>
    <row r="101" spans="2:15" ht="46.5" customHeight="1" x14ac:dyDescent="0.35">
      <c r="B101" s="28">
        <v>100</v>
      </c>
      <c r="C101" s="18" t="s">
        <v>219</v>
      </c>
      <c r="D101" s="19" t="s">
        <v>376</v>
      </c>
      <c r="E101" s="17" t="s">
        <v>220</v>
      </c>
      <c r="F101" s="17"/>
      <c r="G101" s="17" t="s">
        <v>228</v>
      </c>
      <c r="H101" s="17" t="s">
        <v>222</v>
      </c>
      <c r="I101" s="17" t="s">
        <v>223</v>
      </c>
      <c r="J101" s="18" t="s">
        <v>224</v>
      </c>
      <c r="K101" s="18" t="s">
        <v>508</v>
      </c>
      <c r="L101" s="19" t="s">
        <v>591</v>
      </c>
      <c r="M101" s="18" t="s">
        <v>229</v>
      </c>
      <c r="N101" s="17" t="s">
        <v>226</v>
      </c>
      <c r="O101" s="17" t="s">
        <v>227</v>
      </c>
    </row>
    <row r="102" spans="2:15" ht="46.5" customHeight="1" x14ac:dyDescent="0.35">
      <c r="B102" s="28">
        <v>101</v>
      </c>
      <c r="C102" s="18" t="s">
        <v>219</v>
      </c>
      <c r="D102" s="19" t="s">
        <v>376</v>
      </c>
      <c r="E102" s="17" t="s">
        <v>220</v>
      </c>
      <c r="F102" s="17"/>
      <c r="G102" s="17" t="s">
        <v>230</v>
      </c>
      <c r="H102" s="17" t="s">
        <v>222</v>
      </c>
      <c r="I102" s="17" t="s">
        <v>223</v>
      </c>
      <c r="J102" s="18" t="s">
        <v>224</v>
      </c>
      <c r="K102" s="18" t="s">
        <v>508</v>
      </c>
      <c r="L102" s="19" t="s">
        <v>591</v>
      </c>
      <c r="M102" s="18" t="s">
        <v>229</v>
      </c>
      <c r="N102" s="17" t="s">
        <v>226</v>
      </c>
      <c r="O102" s="17" t="s">
        <v>227</v>
      </c>
    </row>
    <row r="103" spans="2:15" ht="46.5" customHeight="1" x14ac:dyDescent="0.35">
      <c r="B103" s="31">
        <v>102</v>
      </c>
      <c r="C103" s="18" t="s">
        <v>364</v>
      </c>
      <c r="D103" s="19" t="s">
        <v>372</v>
      </c>
      <c r="E103" s="17" t="s">
        <v>507</v>
      </c>
      <c r="F103" s="17"/>
      <c r="G103" s="17" t="s">
        <v>231</v>
      </c>
      <c r="H103" s="17" t="s">
        <v>232</v>
      </c>
      <c r="I103" s="17" t="s">
        <v>232</v>
      </c>
      <c r="J103" s="18" t="s">
        <v>26</v>
      </c>
      <c r="K103" s="18" t="s">
        <v>509</v>
      </c>
      <c r="L103" s="19" t="s">
        <v>592</v>
      </c>
      <c r="M103" s="18"/>
      <c r="N103" s="17" t="s">
        <v>233</v>
      </c>
      <c r="O103" s="17"/>
    </row>
    <row r="104" spans="2:15" ht="46.5" customHeight="1" x14ac:dyDescent="0.35">
      <c r="B104" s="28">
        <v>103</v>
      </c>
      <c r="C104" s="18" t="s">
        <v>364</v>
      </c>
      <c r="D104" s="19" t="s">
        <v>372</v>
      </c>
      <c r="E104" s="17" t="s">
        <v>507</v>
      </c>
      <c r="F104" s="17"/>
      <c r="G104" s="17" t="s">
        <v>234</v>
      </c>
      <c r="H104" s="17" t="s">
        <v>235</v>
      </c>
      <c r="I104" s="17" t="s">
        <v>235</v>
      </c>
      <c r="J104" s="18" t="s">
        <v>26</v>
      </c>
      <c r="K104" s="18" t="s">
        <v>509</v>
      </c>
      <c r="L104" s="19" t="s">
        <v>592</v>
      </c>
      <c r="M104" s="18"/>
      <c r="N104" s="17" t="s">
        <v>236</v>
      </c>
      <c r="O104" s="17"/>
    </row>
    <row r="105" spans="2:15" ht="46.5" customHeight="1" x14ac:dyDescent="0.35">
      <c r="B105" s="28">
        <v>104</v>
      </c>
      <c r="C105" s="18" t="s">
        <v>383</v>
      </c>
      <c r="D105" s="19" t="s">
        <v>372</v>
      </c>
      <c r="E105" s="17" t="s">
        <v>529</v>
      </c>
      <c r="F105" s="17"/>
      <c r="G105" s="17" t="s">
        <v>237</v>
      </c>
      <c r="H105" s="17" t="s">
        <v>235</v>
      </c>
      <c r="I105" s="17" t="s">
        <v>235</v>
      </c>
      <c r="J105" s="18" t="s">
        <v>26</v>
      </c>
      <c r="K105" s="18" t="s">
        <v>509</v>
      </c>
      <c r="L105" s="19" t="s">
        <v>592</v>
      </c>
      <c r="M105" s="18"/>
      <c r="N105" s="17" t="s">
        <v>236</v>
      </c>
      <c r="O105" s="17"/>
    </row>
    <row r="106" spans="2:15" ht="46.5" customHeight="1" x14ac:dyDescent="0.35">
      <c r="B106" s="28">
        <v>73</v>
      </c>
      <c r="C106" s="18" t="s">
        <v>12</v>
      </c>
      <c r="D106" s="19" t="s">
        <v>365</v>
      </c>
      <c r="E106" s="17" t="s">
        <v>447</v>
      </c>
      <c r="F106" s="17"/>
      <c r="G106" s="17" t="s">
        <v>148</v>
      </c>
      <c r="H106" s="17"/>
      <c r="I106" s="17" t="s">
        <v>149</v>
      </c>
      <c r="J106" s="18" t="s">
        <v>26</v>
      </c>
      <c r="K106" s="40" t="s">
        <v>509</v>
      </c>
      <c r="L106" s="41" t="s">
        <v>592</v>
      </c>
      <c r="M106" s="18"/>
      <c r="N106" s="17" t="s">
        <v>15</v>
      </c>
      <c r="O106" s="17" t="s">
        <v>150</v>
      </c>
    </row>
    <row r="107" spans="2:15" ht="28" x14ac:dyDescent="0.35">
      <c r="B107" s="31">
        <v>105</v>
      </c>
      <c r="C107" s="18" t="s">
        <v>12</v>
      </c>
      <c r="D107" s="19" t="s">
        <v>365</v>
      </c>
      <c r="E107" s="17" t="s">
        <v>530</v>
      </c>
      <c r="F107" s="17" t="s">
        <v>238</v>
      </c>
      <c r="G107" s="17"/>
      <c r="H107" s="17"/>
      <c r="I107" s="17"/>
      <c r="J107" s="18"/>
      <c r="K107" s="18" t="s">
        <v>509</v>
      </c>
      <c r="L107" s="19" t="s">
        <v>592</v>
      </c>
      <c r="M107" s="18" t="s">
        <v>239</v>
      </c>
      <c r="N107" s="17" t="s">
        <v>15</v>
      </c>
      <c r="O107" s="17" t="s">
        <v>240</v>
      </c>
    </row>
    <row r="108" spans="2:15" ht="42" x14ac:dyDescent="0.35">
      <c r="B108" s="28">
        <v>106</v>
      </c>
      <c r="C108" s="18" t="s">
        <v>12</v>
      </c>
      <c r="D108" s="19" t="s">
        <v>365</v>
      </c>
      <c r="E108" s="17" t="s">
        <v>447</v>
      </c>
      <c r="F108" s="17"/>
      <c r="G108" s="17" t="s">
        <v>241</v>
      </c>
      <c r="H108" s="17"/>
      <c r="I108" s="17" t="s">
        <v>242</v>
      </c>
      <c r="J108" s="18" t="s">
        <v>26</v>
      </c>
      <c r="K108" s="40" t="s">
        <v>509</v>
      </c>
      <c r="L108" s="41" t="s">
        <v>592</v>
      </c>
      <c r="M108" s="18"/>
      <c r="N108" s="17"/>
      <c r="O108" s="17" t="s">
        <v>243</v>
      </c>
    </row>
    <row r="109" spans="2:15" ht="42" x14ac:dyDescent="0.35">
      <c r="B109" s="28">
        <v>107</v>
      </c>
      <c r="C109" s="18" t="s">
        <v>12</v>
      </c>
      <c r="D109" s="19" t="s">
        <v>365</v>
      </c>
      <c r="E109" s="17" t="s">
        <v>510</v>
      </c>
      <c r="F109" s="17"/>
      <c r="G109" s="17" t="s">
        <v>244</v>
      </c>
      <c r="H109" s="17"/>
      <c r="I109" s="17" t="s">
        <v>242</v>
      </c>
      <c r="J109" s="18" t="s">
        <v>26</v>
      </c>
      <c r="K109" s="40" t="s">
        <v>509</v>
      </c>
      <c r="L109" s="41" t="s">
        <v>592</v>
      </c>
      <c r="M109" s="18"/>
      <c r="N109" s="17"/>
      <c r="O109" s="17" t="s">
        <v>243</v>
      </c>
    </row>
    <row r="110" spans="2:15" ht="28" x14ac:dyDescent="0.35">
      <c r="B110" s="31">
        <v>108</v>
      </c>
      <c r="C110" s="18" t="s">
        <v>12</v>
      </c>
      <c r="D110" s="19" t="s">
        <v>365</v>
      </c>
      <c r="E110" s="17" t="s">
        <v>531</v>
      </c>
      <c r="F110" s="17"/>
      <c r="G110" s="17" t="s">
        <v>245</v>
      </c>
      <c r="H110" s="17"/>
      <c r="I110" s="17" t="s">
        <v>246</v>
      </c>
      <c r="J110" s="18" t="s">
        <v>26</v>
      </c>
      <c r="K110" s="40" t="s">
        <v>509</v>
      </c>
      <c r="L110" s="41" t="s">
        <v>592</v>
      </c>
      <c r="M110" s="18"/>
      <c r="N110" s="17"/>
      <c r="O110" s="17" t="s">
        <v>247</v>
      </c>
    </row>
    <row r="111" spans="2:15" ht="56" x14ac:dyDescent="0.35">
      <c r="B111" s="28">
        <v>109</v>
      </c>
      <c r="C111" s="17" t="s">
        <v>12</v>
      </c>
      <c r="D111" s="20" t="s">
        <v>365</v>
      </c>
      <c r="E111" s="17" t="s">
        <v>532</v>
      </c>
      <c r="F111" s="17"/>
      <c r="G111" s="17" t="s">
        <v>248</v>
      </c>
      <c r="H111" s="17"/>
      <c r="I111" s="17" t="s">
        <v>249</v>
      </c>
      <c r="J111" s="18" t="s">
        <v>26</v>
      </c>
      <c r="K111" s="40" t="s">
        <v>509</v>
      </c>
      <c r="L111" s="41" t="s">
        <v>592</v>
      </c>
      <c r="M111" s="18"/>
      <c r="N111" s="17" t="s">
        <v>15</v>
      </c>
      <c r="O111" s="17" t="s">
        <v>250</v>
      </c>
    </row>
    <row r="112" spans="2:15" ht="112" x14ac:dyDescent="0.35">
      <c r="B112" s="28">
        <v>110</v>
      </c>
      <c r="C112" s="17" t="s">
        <v>373</v>
      </c>
      <c r="D112" s="20" t="s">
        <v>367</v>
      </c>
      <c r="E112" s="17" t="s">
        <v>395</v>
      </c>
      <c r="F112" s="18" t="s">
        <v>31</v>
      </c>
      <c r="G112" s="17" t="s">
        <v>251</v>
      </c>
      <c r="H112" s="17" t="s">
        <v>252</v>
      </c>
      <c r="I112" s="17" t="s">
        <v>253</v>
      </c>
      <c r="J112" s="18" t="s">
        <v>254</v>
      </c>
      <c r="K112" s="17" t="s">
        <v>509</v>
      </c>
      <c r="L112" s="20" t="s">
        <v>592</v>
      </c>
      <c r="M112" s="17" t="s">
        <v>31</v>
      </c>
      <c r="N112" s="17" t="s">
        <v>36</v>
      </c>
      <c r="O112" s="17" t="s">
        <v>31</v>
      </c>
    </row>
    <row r="113" spans="2:15" ht="84" x14ac:dyDescent="0.35">
      <c r="B113" s="31">
        <v>111</v>
      </c>
      <c r="C113" s="17" t="s">
        <v>367</v>
      </c>
      <c r="D113" s="20" t="s">
        <v>367</v>
      </c>
      <c r="E113" s="17" t="s">
        <v>533</v>
      </c>
      <c r="F113" s="18" t="s">
        <v>31</v>
      </c>
      <c r="G113" s="17" t="s">
        <v>255</v>
      </c>
      <c r="H113" s="17" t="s">
        <v>256</v>
      </c>
      <c r="I113" s="17" t="s">
        <v>257</v>
      </c>
      <c r="J113" s="18" t="s">
        <v>26</v>
      </c>
      <c r="K113" s="17" t="s">
        <v>509</v>
      </c>
      <c r="L113" s="20" t="s">
        <v>592</v>
      </c>
      <c r="M113" s="17" t="s">
        <v>258</v>
      </c>
      <c r="N113" s="17" t="s">
        <v>36</v>
      </c>
      <c r="O113" s="17" t="s">
        <v>41</v>
      </c>
    </row>
    <row r="114" spans="2:15" ht="84" x14ac:dyDescent="0.35">
      <c r="B114" s="28">
        <v>112</v>
      </c>
      <c r="C114" s="17" t="s">
        <v>373</v>
      </c>
      <c r="D114" s="20" t="s">
        <v>367</v>
      </c>
      <c r="E114" s="18" t="s">
        <v>534</v>
      </c>
      <c r="F114" s="18" t="s">
        <v>31</v>
      </c>
      <c r="G114" s="17" t="s">
        <v>259</v>
      </c>
      <c r="H114" s="17" t="s">
        <v>260</v>
      </c>
      <c r="I114" s="17" t="s">
        <v>261</v>
      </c>
      <c r="J114" s="18" t="s">
        <v>26</v>
      </c>
      <c r="K114" s="17" t="s">
        <v>509</v>
      </c>
      <c r="L114" s="20" t="s">
        <v>592</v>
      </c>
      <c r="M114" s="28" t="s">
        <v>31</v>
      </c>
      <c r="N114" s="17" t="s">
        <v>36</v>
      </c>
      <c r="O114" s="17" t="s">
        <v>41</v>
      </c>
    </row>
    <row r="115" spans="2:15" ht="56" x14ac:dyDescent="0.35">
      <c r="B115" s="28">
        <v>113</v>
      </c>
      <c r="C115" s="17" t="s">
        <v>373</v>
      </c>
      <c r="D115" s="20" t="s">
        <v>367</v>
      </c>
      <c r="E115" s="18" t="s">
        <v>50</v>
      </c>
      <c r="F115" s="18" t="s">
        <v>31</v>
      </c>
      <c r="G115" s="17" t="s">
        <v>262</v>
      </c>
      <c r="H115" s="17" t="s">
        <v>263</v>
      </c>
      <c r="I115" s="17" t="s">
        <v>264</v>
      </c>
      <c r="J115" s="18" t="s">
        <v>45</v>
      </c>
      <c r="K115" s="17" t="s">
        <v>509</v>
      </c>
      <c r="L115" s="20" t="s">
        <v>592</v>
      </c>
      <c r="M115" s="23" t="s">
        <v>31</v>
      </c>
      <c r="N115" s="17" t="s">
        <v>36</v>
      </c>
      <c r="O115" s="17" t="s">
        <v>265</v>
      </c>
    </row>
    <row r="116" spans="2:15" ht="98" x14ac:dyDescent="0.35">
      <c r="B116" s="31">
        <v>114</v>
      </c>
      <c r="C116" s="17" t="s">
        <v>367</v>
      </c>
      <c r="D116" s="20" t="s">
        <v>367</v>
      </c>
      <c r="E116" s="17" t="s">
        <v>521</v>
      </c>
      <c r="F116" s="17" t="s">
        <v>31</v>
      </c>
      <c r="G116" s="17" t="s">
        <v>266</v>
      </c>
      <c r="H116" s="17" t="s">
        <v>267</v>
      </c>
      <c r="I116" s="17" t="s">
        <v>268</v>
      </c>
      <c r="J116" s="17" t="s">
        <v>26</v>
      </c>
      <c r="K116" s="17" t="s">
        <v>509</v>
      </c>
      <c r="L116" s="20" t="s">
        <v>592</v>
      </c>
      <c r="M116" s="17" t="s">
        <v>535</v>
      </c>
      <c r="N116" s="17" t="s">
        <v>36</v>
      </c>
      <c r="O116" s="17" t="s">
        <v>269</v>
      </c>
    </row>
    <row r="117" spans="2:15" ht="56" x14ac:dyDescent="0.35">
      <c r="B117" s="28">
        <v>115</v>
      </c>
      <c r="C117" s="17" t="s">
        <v>373</v>
      </c>
      <c r="D117" s="20" t="s">
        <v>367</v>
      </c>
      <c r="E117" s="17" t="s">
        <v>521</v>
      </c>
      <c r="F117" s="17" t="s">
        <v>31</v>
      </c>
      <c r="G117" s="17" t="s">
        <v>270</v>
      </c>
      <c r="H117" s="17" t="s">
        <v>271</v>
      </c>
      <c r="I117" s="17" t="s">
        <v>272</v>
      </c>
      <c r="J117" s="17" t="s">
        <v>45</v>
      </c>
      <c r="K117" s="17" t="s">
        <v>509</v>
      </c>
      <c r="L117" s="20" t="s">
        <v>592</v>
      </c>
      <c r="M117" s="18" t="s">
        <v>536</v>
      </c>
      <c r="N117" s="17" t="s">
        <v>273</v>
      </c>
      <c r="O117" s="17" t="s">
        <v>274</v>
      </c>
    </row>
    <row r="118" spans="2:15" ht="140" x14ac:dyDescent="0.35">
      <c r="B118" s="28">
        <v>116</v>
      </c>
      <c r="C118" s="17" t="s">
        <v>59</v>
      </c>
      <c r="D118" s="20" t="s">
        <v>59</v>
      </c>
      <c r="E118" s="17" t="s">
        <v>275</v>
      </c>
      <c r="F118" s="18" t="s">
        <v>62</v>
      </c>
      <c r="G118" s="17" t="s">
        <v>537</v>
      </c>
      <c r="H118" s="17" t="s">
        <v>163</v>
      </c>
      <c r="I118" s="17" t="s">
        <v>163</v>
      </c>
      <c r="J118" s="18" t="s">
        <v>26</v>
      </c>
      <c r="K118" s="17" t="s">
        <v>509</v>
      </c>
      <c r="L118" s="20" t="s">
        <v>592</v>
      </c>
      <c r="M118" s="36" t="s">
        <v>538</v>
      </c>
      <c r="N118" s="18" t="s">
        <v>66</v>
      </c>
      <c r="O118" s="17" t="s">
        <v>41</v>
      </c>
    </row>
    <row r="119" spans="2:15" ht="140" x14ac:dyDescent="0.35">
      <c r="B119" s="31">
        <v>117</v>
      </c>
      <c r="C119" s="17" t="s">
        <v>59</v>
      </c>
      <c r="D119" s="20" t="s">
        <v>59</v>
      </c>
      <c r="E119" s="17" t="s">
        <v>275</v>
      </c>
      <c r="F119" s="18" t="s">
        <v>62</v>
      </c>
      <c r="G119" s="17" t="s">
        <v>539</v>
      </c>
      <c r="H119" s="17" t="s">
        <v>163</v>
      </c>
      <c r="I119" s="17" t="s">
        <v>163</v>
      </c>
      <c r="J119" s="18" t="s">
        <v>26</v>
      </c>
      <c r="K119" s="17" t="s">
        <v>509</v>
      </c>
      <c r="L119" s="20" t="s">
        <v>592</v>
      </c>
      <c r="M119" s="36" t="s">
        <v>538</v>
      </c>
      <c r="N119" s="18" t="s">
        <v>66</v>
      </c>
      <c r="O119" s="36" t="s">
        <v>41</v>
      </c>
    </row>
    <row r="120" spans="2:15" ht="140" x14ac:dyDescent="0.35">
      <c r="B120" s="28">
        <v>118</v>
      </c>
      <c r="C120" s="17" t="s">
        <v>59</v>
      </c>
      <c r="D120" s="20" t="s">
        <v>59</v>
      </c>
      <c r="E120" s="17" t="s">
        <v>275</v>
      </c>
      <c r="F120" s="18" t="s">
        <v>62</v>
      </c>
      <c r="G120" s="17" t="s">
        <v>540</v>
      </c>
      <c r="H120" s="17" t="s">
        <v>163</v>
      </c>
      <c r="I120" s="17" t="s">
        <v>163</v>
      </c>
      <c r="J120" s="18" t="s">
        <v>26</v>
      </c>
      <c r="K120" s="17" t="s">
        <v>509</v>
      </c>
      <c r="L120" s="20" t="s">
        <v>592</v>
      </c>
      <c r="M120" s="36" t="s">
        <v>538</v>
      </c>
      <c r="N120" s="18" t="s">
        <v>66</v>
      </c>
      <c r="O120" s="36" t="s">
        <v>41</v>
      </c>
    </row>
    <row r="121" spans="2:15" ht="140" x14ac:dyDescent="0.35">
      <c r="B121" s="28">
        <v>119</v>
      </c>
      <c r="C121" s="17" t="s">
        <v>59</v>
      </c>
      <c r="D121" s="20" t="s">
        <v>59</v>
      </c>
      <c r="E121" s="17" t="s">
        <v>275</v>
      </c>
      <c r="F121" s="18" t="s">
        <v>62</v>
      </c>
      <c r="G121" s="17" t="s">
        <v>541</v>
      </c>
      <c r="H121" s="17" t="s">
        <v>163</v>
      </c>
      <c r="I121" s="17" t="s">
        <v>163</v>
      </c>
      <c r="J121" s="18" t="s">
        <v>26</v>
      </c>
      <c r="K121" s="17" t="s">
        <v>509</v>
      </c>
      <c r="L121" s="20" t="s">
        <v>592</v>
      </c>
      <c r="M121" s="36" t="s">
        <v>538</v>
      </c>
      <c r="N121" s="18" t="s">
        <v>66</v>
      </c>
      <c r="O121" s="36" t="s">
        <v>41</v>
      </c>
    </row>
    <row r="122" spans="2:15" ht="140" x14ac:dyDescent="0.35">
      <c r="B122" s="31">
        <v>120</v>
      </c>
      <c r="C122" s="17" t="s">
        <v>59</v>
      </c>
      <c r="D122" s="20" t="s">
        <v>59</v>
      </c>
      <c r="E122" s="17" t="s">
        <v>275</v>
      </c>
      <c r="F122" s="18" t="s">
        <v>62</v>
      </c>
      <c r="G122" s="17" t="s">
        <v>542</v>
      </c>
      <c r="H122" s="17" t="s">
        <v>163</v>
      </c>
      <c r="I122" s="17" t="s">
        <v>163</v>
      </c>
      <c r="J122" s="18" t="s">
        <v>26</v>
      </c>
      <c r="K122" s="17" t="s">
        <v>509</v>
      </c>
      <c r="L122" s="20" t="s">
        <v>592</v>
      </c>
      <c r="M122" s="36" t="s">
        <v>538</v>
      </c>
      <c r="N122" s="18" t="s">
        <v>66</v>
      </c>
      <c r="O122" s="36" t="s">
        <v>41</v>
      </c>
    </row>
    <row r="123" spans="2:15" ht="140" x14ac:dyDescent="0.35">
      <c r="B123" s="28">
        <v>121</v>
      </c>
      <c r="C123" s="17" t="s">
        <v>59</v>
      </c>
      <c r="D123" s="20" t="s">
        <v>59</v>
      </c>
      <c r="E123" s="17" t="s">
        <v>543</v>
      </c>
      <c r="F123" s="18" t="s">
        <v>62</v>
      </c>
      <c r="G123" s="17" t="s">
        <v>539</v>
      </c>
      <c r="H123" s="17" t="s">
        <v>163</v>
      </c>
      <c r="I123" s="17" t="s">
        <v>163</v>
      </c>
      <c r="J123" s="18" t="s">
        <v>26</v>
      </c>
      <c r="K123" s="17" t="s">
        <v>509</v>
      </c>
      <c r="L123" s="20" t="s">
        <v>592</v>
      </c>
      <c r="M123" s="36" t="s">
        <v>538</v>
      </c>
      <c r="N123" s="18" t="s">
        <v>66</v>
      </c>
      <c r="O123" s="36" t="s">
        <v>41</v>
      </c>
    </row>
    <row r="124" spans="2:15" ht="98" x14ac:dyDescent="0.35">
      <c r="B124" s="28">
        <v>122</v>
      </c>
      <c r="C124" s="17" t="s">
        <v>59</v>
      </c>
      <c r="D124" s="20" t="s">
        <v>59</v>
      </c>
      <c r="E124" s="17" t="s">
        <v>544</v>
      </c>
      <c r="F124" s="18" t="s">
        <v>62</v>
      </c>
      <c r="G124" s="17" t="s">
        <v>524</v>
      </c>
      <c r="H124" s="17" t="s">
        <v>545</v>
      </c>
      <c r="I124" s="17" t="s">
        <v>545</v>
      </c>
      <c r="J124" s="18" t="s">
        <v>26</v>
      </c>
      <c r="K124" s="17" t="s">
        <v>509</v>
      </c>
      <c r="L124" s="20" t="s">
        <v>592</v>
      </c>
      <c r="M124" s="36" t="s">
        <v>526</v>
      </c>
      <c r="N124" s="18" t="s">
        <v>66</v>
      </c>
      <c r="O124" s="36" t="s">
        <v>41</v>
      </c>
    </row>
    <row r="125" spans="2:15" ht="140" x14ac:dyDescent="0.35">
      <c r="B125" s="31">
        <v>123</v>
      </c>
      <c r="C125" s="17" t="s">
        <v>59</v>
      </c>
      <c r="D125" s="20" t="s">
        <v>59</v>
      </c>
      <c r="E125" s="17" t="s">
        <v>472</v>
      </c>
      <c r="F125" s="18" t="s">
        <v>62</v>
      </c>
      <c r="G125" s="17" t="s">
        <v>537</v>
      </c>
      <c r="H125" s="17" t="s">
        <v>163</v>
      </c>
      <c r="I125" s="17" t="s">
        <v>163</v>
      </c>
      <c r="J125" s="18" t="s">
        <v>26</v>
      </c>
      <c r="K125" s="17" t="s">
        <v>509</v>
      </c>
      <c r="L125" s="20" t="s">
        <v>592</v>
      </c>
      <c r="M125" s="36" t="s">
        <v>538</v>
      </c>
      <c r="N125" s="18" t="s">
        <v>66</v>
      </c>
      <c r="O125" s="36" t="s">
        <v>41</v>
      </c>
    </row>
    <row r="126" spans="2:15" ht="140" x14ac:dyDescent="0.35">
      <c r="B126" s="28">
        <v>124</v>
      </c>
      <c r="C126" s="17" t="s">
        <v>59</v>
      </c>
      <c r="D126" s="20" t="s">
        <v>59</v>
      </c>
      <c r="E126" s="17" t="s">
        <v>546</v>
      </c>
      <c r="F126" s="18" t="s">
        <v>62</v>
      </c>
      <c r="G126" s="17" t="s">
        <v>547</v>
      </c>
      <c r="H126" s="17" t="s">
        <v>163</v>
      </c>
      <c r="I126" s="17" t="s">
        <v>163</v>
      </c>
      <c r="J126" s="18" t="s">
        <v>26</v>
      </c>
      <c r="K126" s="17" t="s">
        <v>509</v>
      </c>
      <c r="L126" s="20" t="s">
        <v>592</v>
      </c>
      <c r="M126" s="36" t="s">
        <v>538</v>
      </c>
      <c r="N126" s="18" t="s">
        <v>66</v>
      </c>
      <c r="O126" s="36" t="s">
        <v>41</v>
      </c>
    </row>
    <row r="127" spans="2:15" ht="140" x14ac:dyDescent="0.35">
      <c r="B127" s="28">
        <v>125</v>
      </c>
      <c r="C127" s="17" t="s">
        <v>59</v>
      </c>
      <c r="D127" s="20" t="s">
        <v>59</v>
      </c>
      <c r="E127" s="17" t="s">
        <v>405</v>
      </c>
      <c r="F127" s="18" t="s">
        <v>62</v>
      </c>
      <c r="G127" s="17" t="s">
        <v>548</v>
      </c>
      <c r="H127" s="17" t="s">
        <v>163</v>
      </c>
      <c r="I127" s="17" t="s">
        <v>163</v>
      </c>
      <c r="J127" s="18" t="s">
        <v>26</v>
      </c>
      <c r="K127" s="17" t="s">
        <v>509</v>
      </c>
      <c r="L127" s="20" t="s">
        <v>592</v>
      </c>
      <c r="M127" s="36" t="s">
        <v>538</v>
      </c>
      <c r="N127" s="18" t="s">
        <v>66</v>
      </c>
      <c r="O127" s="36" t="s">
        <v>41</v>
      </c>
    </row>
    <row r="128" spans="2:15" ht="140" x14ac:dyDescent="0.35">
      <c r="B128" s="31">
        <v>126</v>
      </c>
      <c r="C128" s="17" t="s">
        <v>59</v>
      </c>
      <c r="D128" s="20" t="s">
        <v>59</v>
      </c>
      <c r="E128" s="17" t="s">
        <v>549</v>
      </c>
      <c r="F128" s="18" t="s">
        <v>62</v>
      </c>
      <c r="G128" s="17" t="s">
        <v>550</v>
      </c>
      <c r="H128" s="17" t="s">
        <v>163</v>
      </c>
      <c r="I128" s="17" t="s">
        <v>163</v>
      </c>
      <c r="J128" s="18" t="s">
        <v>26</v>
      </c>
      <c r="K128" s="17" t="s">
        <v>509</v>
      </c>
      <c r="L128" s="20" t="s">
        <v>592</v>
      </c>
      <c r="M128" s="36" t="s">
        <v>538</v>
      </c>
      <c r="N128" s="18" t="s">
        <v>66</v>
      </c>
      <c r="O128" s="36" t="s">
        <v>41</v>
      </c>
    </row>
    <row r="129" spans="2:15" ht="140" x14ac:dyDescent="0.35">
      <c r="B129" s="28">
        <v>127</v>
      </c>
      <c r="C129" s="17" t="s">
        <v>59</v>
      </c>
      <c r="D129" s="20" t="s">
        <v>59</v>
      </c>
      <c r="E129" s="17" t="s">
        <v>551</v>
      </c>
      <c r="F129" s="18" t="s">
        <v>62</v>
      </c>
      <c r="G129" s="17" t="s">
        <v>550</v>
      </c>
      <c r="H129" s="17" t="s">
        <v>163</v>
      </c>
      <c r="I129" s="17" t="s">
        <v>163</v>
      </c>
      <c r="J129" s="18" t="s">
        <v>26</v>
      </c>
      <c r="K129" s="17" t="s">
        <v>509</v>
      </c>
      <c r="L129" s="20" t="s">
        <v>592</v>
      </c>
      <c r="M129" s="36" t="s">
        <v>538</v>
      </c>
      <c r="N129" s="18" t="s">
        <v>66</v>
      </c>
      <c r="O129" s="36" t="s">
        <v>41</v>
      </c>
    </row>
    <row r="130" spans="2:15" ht="140" x14ac:dyDescent="0.35">
      <c r="B130" s="28">
        <v>128</v>
      </c>
      <c r="C130" s="17" t="s">
        <v>59</v>
      </c>
      <c r="D130" s="20" t="s">
        <v>59</v>
      </c>
      <c r="E130" s="17" t="s">
        <v>552</v>
      </c>
      <c r="F130" s="18" t="s">
        <v>62</v>
      </c>
      <c r="G130" s="17" t="s">
        <v>550</v>
      </c>
      <c r="H130" s="17" t="s">
        <v>163</v>
      </c>
      <c r="I130" s="17" t="s">
        <v>163</v>
      </c>
      <c r="J130" s="18" t="s">
        <v>26</v>
      </c>
      <c r="K130" s="17" t="s">
        <v>509</v>
      </c>
      <c r="L130" s="20" t="s">
        <v>592</v>
      </c>
      <c r="M130" s="36" t="s">
        <v>538</v>
      </c>
      <c r="N130" s="18" t="s">
        <v>66</v>
      </c>
      <c r="O130" s="36" t="s">
        <v>41</v>
      </c>
    </row>
    <row r="131" spans="2:15" ht="70" x14ac:dyDescent="0.35">
      <c r="B131" s="31">
        <v>129</v>
      </c>
      <c r="C131" s="17" t="s">
        <v>59</v>
      </c>
      <c r="D131" s="20" t="s">
        <v>59</v>
      </c>
      <c r="E131" s="17" t="s">
        <v>553</v>
      </c>
      <c r="F131" s="18" t="s">
        <v>62</v>
      </c>
      <c r="G131" s="17" t="s">
        <v>554</v>
      </c>
      <c r="H131" s="17" t="s">
        <v>555</v>
      </c>
      <c r="I131" s="17" t="s">
        <v>555</v>
      </c>
      <c r="J131" s="18" t="s">
        <v>26</v>
      </c>
      <c r="K131" s="17" t="s">
        <v>509</v>
      </c>
      <c r="L131" s="20" t="s">
        <v>592</v>
      </c>
      <c r="M131" s="36" t="s">
        <v>556</v>
      </c>
      <c r="N131" s="18" t="s">
        <v>66</v>
      </c>
      <c r="O131" s="36" t="s">
        <v>41</v>
      </c>
    </row>
    <row r="132" spans="2:15" ht="140" x14ac:dyDescent="0.35">
      <c r="B132" s="28">
        <v>130</v>
      </c>
      <c r="C132" s="17" t="s">
        <v>59</v>
      </c>
      <c r="D132" s="20" t="s">
        <v>59</v>
      </c>
      <c r="E132" s="17" t="s">
        <v>411</v>
      </c>
      <c r="F132" s="18" t="s">
        <v>62</v>
      </c>
      <c r="G132" s="17" t="s">
        <v>557</v>
      </c>
      <c r="H132" s="17" t="s">
        <v>163</v>
      </c>
      <c r="I132" s="17" t="s">
        <v>163</v>
      </c>
      <c r="J132" s="18" t="s">
        <v>26</v>
      </c>
      <c r="K132" s="17" t="s">
        <v>509</v>
      </c>
      <c r="L132" s="20" t="s">
        <v>592</v>
      </c>
      <c r="M132" s="36" t="s">
        <v>538</v>
      </c>
      <c r="N132" s="18" t="s">
        <v>66</v>
      </c>
      <c r="O132" s="36" t="s">
        <v>41</v>
      </c>
    </row>
    <row r="133" spans="2:15" ht="140" x14ac:dyDescent="0.35">
      <c r="B133" s="28">
        <v>131</v>
      </c>
      <c r="C133" s="17" t="s">
        <v>59</v>
      </c>
      <c r="D133" s="20" t="s">
        <v>59</v>
      </c>
      <c r="E133" s="17" t="s">
        <v>558</v>
      </c>
      <c r="F133" s="18" t="s">
        <v>62</v>
      </c>
      <c r="G133" s="17" t="s">
        <v>550</v>
      </c>
      <c r="H133" s="17" t="s">
        <v>163</v>
      </c>
      <c r="I133" s="17" t="s">
        <v>163</v>
      </c>
      <c r="J133" s="18" t="s">
        <v>26</v>
      </c>
      <c r="K133" s="17" t="s">
        <v>509</v>
      </c>
      <c r="L133" s="20" t="s">
        <v>592</v>
      </c>
      <c r="M133" s="36" t="s">
        <v>538</v>
      </c>
      <c r="N133" s="18" t="s">
        <v>66</v>
      </c>
      <c r="O133" s="36" t="s">
        <v>41</v>
      </c>
    </row>
    <row r="134" spans="2:15" ht="140" x14ac:dyDescent="0.35">
      <c r="B134" s="31">
        <v>132</v>
      </c>
      <c r="C134" s="17" t="s">
        <v>59</v>
      </c>
      <c r="D134" s="20" t="s">
        <v>59</v>
      </c>
      <c r="E134" s="17" t="s">
        <v>483</v>
      </c>
      <c r="F134" s="18" t="s">
        <v>62</v>
      </c>
      <c r="G134" s="17" t="s">
        <v>540</v>
      </c>
      <c r="H134" s="17" t="s">
        <v>163</v>
      </c>
      <c r="I134" s="17" t="s">
        <v>163</v>
      </c>
      <c r="J134" s="18" t="s">
        <v>26</v>
      </c>
      <c r="K134" s="17" t="s">
        <v>509</v>
      </c>
      <c r="L134" s="20" t="s">
        <v>592</v>
      </c>
      <c r="M134" s="36" t="s">
        <v>538</v>
      </c>
      <c r="N134" s="18" t="s">
        <v>66</v>
      </c>
      <c r="O134" s="36" t="s">
        <v>41</v>
      </c>
    </row>
    <row r="135" spans="2:15" ht="98" x14ac:dyDescent="0.35">
      <c r="B135" s="28">
        <v>133</v>
      </c>
      <c r="C135" s="17" t="s">
        <v>59</v>
      </c>
      <c r="D135" s="20" t="s">
        <v>59</v>
      </c>
      <c r="E135" s="17" t="s">
        <v>472</v>
      </c>
      <c r="F135" s="18" t="s">
        <v>62</v>
      </c>
      <c r="G135" s="17" t="s">
        <v>559</v>
      </c>
      <c r="H135" s="17" t="s">
        <v>560</v>
      </c>
      <c r="I135" s="17" t="s">
        <v>560</v>
      </c>
      <c r="J135" s="18" t="s">
        <v>26</v>
      </c>
      <c r="K135" s="17" t="s">
        <v>509</v>
      </c>
      <c r="L135" s="20" t="s">
        <v>592</v>
      </c>
      <c r="M135" s="36" t="s">
        <v>62</v>
      </c>
      <c r="N135" s="18" t="s">
        <v>66</v>
      </c>
      <c r="O135" s="36" t="s">
        <v>41</v>
      </c>
    </row>
    <row r="136" spans="2:15" ht="42" x14ac:dyDescent="0.35">
      <c r="B136" s="28">
        <v>134</v>
      </c>
      <c r="C136" s="17" t="s">
        <v>59</v>
      </c>
      <c r="D136" s="20" t="s">
        <v>59</v>
      </c>
      <c r="E136" s="17" t="s">
        <v>275</v>
      </c>
      <c r="F136" s="17" t="s">
        <v>276</v>
      </c>
      <c r="G136" s="18" t="s">
        <v>62</v>
      </c>
      <c r="H136" s="18" t="s">
        <v>62</v>
      </c>
      <c r="I136" s="18" t="s">
        <v>63</v>
      </c>
      <c r="J136" s="18" t="s">
        <v>254</v>
      </c>
      <c r="K136" s="17" t="s">
        <v>509</v>
      </c>
      <c r="L136" s="20" t="s">
        <v>592</v>
      </c>
      <c r="M136" s="43">
        <v>9789389180473</v>
      </c>
      <c r="N136" s="18" t="s">
        <v>66</v>
      </c>
      <c r="O136" s="17" t="s">
        <v>240</v>
      </c>
    </row>
    <row r="137" spans="2:15" ht="126" x14ac:dyDescent="0.35">
      <c r="B137" s="31">
        <v>135</v>
      </c>
      <c r="C137" s="17" t="s">
        <v>59</v>
      </c>
      <c r="D137" s="20" t="s">
        <v>59</v>
      </c>
      <c r="E137" s="17" t="s">
        <v>275</v>
      </c>
      <c r="F137" s="44" t="s">
        <v>278</v>
      </c>
      <c r="G137" s="18" t="s">
        <v>62</v>
      </c>
      <c r="H137" s="44" t="s">
        <v>279</v>
      </c>
      <c r="I137" s="44" t="s">
        <v>279</v>
      </c>
      <c r="J137" s="18" t="s">
        <v>26</v>
      </c>
      <c r="K137" s="17" t="s">
        <v>509</v>
      </c>
      <c r="L137" s="20" t="s">
        <v>592</v>
      </c>
      <c r="M137" s="42" t="s">
        <v>280</v>
      </c>
      <c r="N137" s="18" t="s">
        <v>66</v>
      </c>
      <c r="O137" s="17" t="s">
        <v>115</v>
      </c>
    </row>
    <row r="138" spans="2:15" ht="112" x14ac:dyDescent="0.35">
      <c r="B138" s="28">
        <v>136</v>
      </c>
      <c r="C138" s="17" t="s">
        <v>59</v>
      </c>
      <c r="D138" s="20" t="s">
        <v>59</v>
      </c>
      <c r="E138" s="17" t="s">
        <v>561</v>
      </c>
      <c r="F138" s="44" t="s">
        <v>562</v>
      </c>
      <c r="G138" s="18" t="s">
        <v>62</v>
      </c>
      <c r="H138" s="18" t="s">
        <v>62</v>
      </c>
      <c r="I138" s="18" t="s">
        <v>62</v>
      </c>
      <c r="J138" s="18" t="s">
        <v>26</v>
      </c>
      <c r="K138" s="17" t="s">
        <v>509</v>
      </c>
      <c r="L138" s="20" t="s">
        <v>592</v>
      </c>
      <c r="M138" s="44" t="s">
        <v>563</v>
      </c>
      <c r="N138" s="18" t="s">
        <v>66</v>
      </c>
      <c r="O138" s="44" t="s">
        <v>564</v>
      </c>
    </row>
    <row r="139" spans="2:15" ht="112" x14ac:dyDescent="0.35">
      <c r="B139" s="28">
        <v>137</v>
      </c>
      <c r="C139" s="17" t="s">
        <v>59</v>
      </c>
      <c r="D139" s="20" t="s">
        <v>59</v>
      </c>
      <c r="E139" s="17" t="s">
        <v>561</v>
      </c>
      <c r="F139" s="44" t="s">
        <v>565</v>
      </c>
      <c r="G139" s="18" t="s">
        <v>62</v>
      </c>
      <c r="H139" s="18" t="s">
        <v>62</v>
      </c>
      <c r="I139" s="18" t="s">
        <v>62</v>
      </c>
      <c r="J139" s="18" t="s">
        <v>26</v>
      </c>
      <c r="K139" s="17" t="s">
        <v>509</v>
      </c>
      <c r="L139" s="20" t="s">
        <v>592</v>
      </c>
      <c r="M139" s="44" t="s">
        <v>566</v>
      </c>
      <c r="N139" s="18" t="s">
        <v>66</v>
      </c>
      <c r="O139" s="44" t="s">
        <v>564</v>
      </c>
    </row>
    <row r="140" spans="2:15" ht="112" x14ac:dyDescent="0.35">
      <c r="B140" s="31">
        <v>138</v>
      </c>
      <c r="C140" s="17" t="s">
        <v>59</v>
      </c>
      <c r="D140" s="20" t="s">
        <v>59</v>
      </c>
      <c r="E140" s="17" t="s">
        <v>275</v>
      </c>
      <c r="F140" s="44" t="s">
        <v>565</v>
      </c>
      <c r="G140" s="18" t="s">
        <v>62</v>
      </c>
      <c r="H140" s="18" t="s">
        <v>62</v>
      </c>
      <c r="I140" s="18" t="s">
        <v>62</v>
      </c>
      <c r="J140" s="18" t="s">
        <v>26</v>
      </c>
      <c r="K140" s="17" t="s">
        <v>509</v>
      </c>
      <c r="L140" s="20" t="s">
        <v>592</v>
      </c>
      <c r="M140" s="44" t="s">
        <v>566</v>
      </c>
      <c r="N140" s="18" t="s">
        <v>66</v>
      </c>
      <c r="O140" s="44" t="s">
        <v>564</v>
      </c>
    </row>
    <row r="141" spans="2:15" ht="112" x14ac:dyDescent="0.35">
      <c r="B141" s="28">
        <v>139</v>
      </c>
      <c r="C141" s="17" t="s">
        <v>59</v>
      </c>
      <c r="D141" s="20" t="s">
        <v>59</v>
      </c>
      <c r="E141" s="17" t="s">
        <v>60</v>
      </c>
      <c r="F141" s="44" t="s">
        <v>565</v>
      </c>
      <c r="G141" s="18" t="s">
        <v>62</v>
      </c>
      <c r="H141" s="18" t="s">
        <v>62</v>
      </c>
      <c r="I141" s="18" t="s">
        <v>62</v>
      </c>
      <c r="J141" s="18" t="s">
        <v>26</v>
      </c>
      <c r="K141" s="17" t="s">
        <v>509</v>
      </c>
      <c r="L141" s="20" t="s">
        <v>592</v>
      </c>
      <c r="M141" s="44" t="s">
        <v>566</v>
      </c>
      <c r="N141" s="18" t="s">
        <v>66</v>
      </c>
      <c r="O141" s="44" t="s">
        <v>564</v>
      </c>
    </row>
    <row r="142" spans="2:15" ht="56" x14ac:dyDescent="0.35">
      <c r="B142" s="31">
        <v>153</v>
      </c>
      <c r="C142" s="18" t="s">
        <v>70</v>
      </c>
      <c r="D142" s="19" t="s">
        <v>70</v>
      </c>
      <c r="E142" s="31" t="s">
        <v>570</v>
      </c>
      <c r="F142" s="32" t="s">
        <v>212</v>
      </c>
      <c r="G142" s="32"/>
      <c r="H142" s="31"/>
      <c r="I142" s="31"/>
      <c r="J142" s="31" t="s">
        <v>26</v>
      </c>
      <c r="K142" s="31" t="s">
        <v>509</v>
      </c>
      <c r="L142" s="37" t="s">
        <v>592</v>
      </c>
      <c r="M142" s="32">
        <v>9781387197307</v>
      </c>
      <c r="N142" s="32" t="s">
        <v>36</v>
      </c>
      <c r="O142" s="31" t="s">
        <v>213</v>
      </c>
    </row>
    <row r="143" spans="2:15" ht="56" x14ac:dyDescent="0.35">
      <c r="B143" s="28">
        <v>154</v>
      </c>
      <c r="C143" s="18" t="s">
        <v>70</v>
      </c>
      <c r="D143" s="19" t="s">
        <v>70</v>
      </c>
      <c r="E143" s="31" t="s">
        <v>445</v>
      </c>
      <c r="F143" s="32" t="s">
        <v>212</v>
      </c>
      <c r="G143" s="32"/>
      <c r="H143" s="31"/>
      <c r="I143" s="31"/>
      <c r="J143" s="31" t="s">
        <v>26</v>
      </c>
      <c r="K143" s="31" t="s">
        <v>509</v>
      </c>
      <c r="L143" s="37" t="s">
        <v>592</v>
      </c>
      <c r="M143" s="32">
        <v>9781387197307</v>
      </c>
      <c r="N143" s="32" t="s">
        <v>36</v>
      </c>
      <c r="O143" s="31" t="s">
        <v>213</v>
      </c>
    </row>
    <row r="144" spans="2:15" ht="56" x14ac:dyDescent="0.35">
      <c r="B144" s="28">
        <v>155</v>
      </c>
      <c r="C144" s="18" t="s">
        <v>70</v>
      </c>
      <c r="D144" s="19" t="s">
        <v>70</v>
      </c>
      <c r="E144" s="31" t="s">
        <v>446</v>
      </c>
      <c r="F144" s="32" t="s">
        <v>212</v>
      </c>
      <c r="G144" s="32"/>
      <c r="H144" s="31"/>
      <c r="I144" s="31"/>
      <c r="J144" s="31" t="s">
        <v>26</v>
      </c>
      <c r="K144" s="31" t="s">
        <v>509</v>
      </c>
      <c r="L144" s="37" t="s">
        <v>592</v>
      </c>
      <c r="M144" s="32">
        <v>9781387197307</v>
      </c>
      <c r="N144" s="32" t="s">
        <v>36</v>
      </c>
      <c r="O144" s="31" t="s">
        <v>213</v>
      </c>
    </row>
    <row r="145" spans="2:15" x14ac:dyDescent="0.35">
      <c r="B145" s="28">
        <v>140</v>
      </c>
      <c r="C145" s="18" t="s">
        <v>132</v>
      </c>
      <c r="D145" s="19" t="s">
        <v>374</v>
      </c>
      <c r="E145" s="18" t="s">
        <v>281</v>
      </c>
      <c r="F145" s="18" t="s">
        <v>282</v>
      </c>
      <c r="G145" s="18" t="s">
        <v>283</v>
      </c>
      <c r="H145" s="18" t="s">
        <v>284</v>
      </c>
      <c r="I145" s="18" t="s">
        <v>285</v>
      </c>
      <c r="J145" s="18" t="s">
        <v>26</v>
      </c>
      <c r="K145" s="18" t="s">
        <v>509</v>
      </c>
      <c r="L145" s="19" t="s">
        <v>592</v>
      </c>
      <c r="M145" s="18" t="s">
        <v>286</v>
      </c>
      <c r="N145" s="18" t="s">
        <v>138</v>
      </c>
      <c r="O145" s="18" t="s">
        <v>115</v>
      </c>
    </row>
    <row r="146" spans="2:15" x14ac:dyDescent="0.35">
      <c r="B146" s="31">
        <v>141</v>
      </c>
      <c r="C146" s="18" t="s">
        <v>132</v>
      </c>
      <c r="D146" s="19" t="s">
        <v>374</v>
      </c>
      <c r="E146" s="18" t="s">
        <v>287</v>
      </c>
      <c r="F146" s="23" t="s">
        <v>288</v>
      </c>
      <c r="G146" s="23" t="s">
        <v>289</v>
      </c>
      <c r="H146" s="18" t="s">
        <v>290</v>
      </c>
      <c r="I146" s="18" t="s">
        <v>290</v>
      </c>
      <c r="J146" s="18" t="s">
        <v>26</v>
      </c>
      <c r="K146" s="23" t="s">
        <v>509</v>
      </c>
      <c r="L146" s="45" t="s">
        <v>592</v>
      </c>
      <c r="M146" s="23" t="s">
        <v>291</v>
      </c>
      <c r="N146" s="18" t="s">
        <v>138</v>
      </c>
      <c r="O146" s="23" t="s">
        <v>292</v>
      </c>
    </row>
    <row r="147" spans="2:15" ht="42" x14ac:dyDescent="0.35">
      <c r="B147" s="28">
        <v>142</v>
      </c>
      <c r="C147" s="18" t="s">
        <v>132</v>
      </c>
      <c r="D147" s="19" t="s">
        <v>374</v>
      </c>
      <c r="E147" s="17" t="s">
        <v>287</v>
      </c>
      <c r="F147" s="17" t="s">
        <v>288</v>
      </c>
      <c r="G147" s="17" t="s">
        <v>293</v>
      </c>
      <c r="H147" s="17" t="s">
        <v>290</v>
      </c>
      <c r="I147" s="17" t="s">
        <v>290</v>
      </c>
      <c r="J147" s="18" t="s">
        <v>26</v>
      </c>
      <c r="K147" s="18" t="s">
        <v>509</v>
      </c>
      <c r="L147" s="19" t="s">
        <v>592</v>
      </c>
      <c r="M147" s="18" t="s">
        <v>291</v>
      </c>
      <c r="N147" s="17" t="s">
        <v>138</v>
      </c>
      <c r="O147" s="17" t="s">
        <v>292</v>
      </c>
    </row>
    <row r="148" spans="2:15" ht="42" x14ac:dyDescent="0.35">
      <c r="B148" s="28">
        <v>143</v>
      </c>
      <c r="C148" s="18" t="s">
        <v>132</v>
      </c>
      <c r="D148" s="19" t="s">
        <v>374</v>
      </c>
      <c r="E148" s="17" t="s">
        <v>287</v>
      </c>
      <c r="F148" s="17" t="s">
        <v>288</v>
      </c>
      <c r="G148" s="17" t="s">
        <v>294</v>
      </c>
      <c r="H148" s="17" t="s">
        <v>290</v>
      </c>
      <c r="I148" s="17" t="s">
        <v>290</v>
      </c>
      <c r="J148" s="18" t="s">
        <v>26</v>
      </c>
      <c r="K148" s="18" t="s">
        <v>509</v>
      </c>
      <c r="L148" s="19" t="s">
        <v>592</v>
      </c>
      <c r="M148" s="18" t="s">
        <v>291</v>
      </c>
      <c r="N148" s="17" t="s">
        <v>138</v>
      </c>
      <c r="O148" s="17" t="s">
        <v>292</v>
      </c>
    </row>
    <row r="149" spans="2:15" ht="98" x14ac:dyDescent="0.35">
      <c r="B149" s="31">
        <v>144</v>
      </c>
      <c r="C149" s="18" t="s">
        <v>132</v>
      </c>
      <c r="D149" s="19" t="s">
        <v>374</v>
      </c>
      <c r="E149" s="17" t="s">
        <v>133</v>
      </c>
      <c r="F149" s="17" t="s">
        <v>295</v>
      </c>
      <c r="G149" s="17" t="s">
        <v>296</v>
      </c>
      <c r="H149" s="17" t="s">
        <v>295</v>
      </c>
      <c r="I149" s="17" t="s">
        <v>297</v>
      </c>
      <c r="J149" s="18" t="s">
        <v>26</v>
      </c>
      <c r="K149" s="18" t="s">
        <v>509</v>
      </c>
      <c r="L149" s="19" t="s">
        <v>592</v>
      </c>
      <c r="M149" s="18" t="s">
        <v>298</v>
      </c>
      <c r="N149" s="17" t="s">
        <v>138</v>
      </c>
      <c r="O149" s="17" t="s">
        <v>299</v>
      </c>
    </row>
    <row r="150" spans="2:15" ht="70" x14ac:dyDescent="0.35">
      <c r="B150" s="28">
        <v>145</v>
      </c>
      <c r="C150" s="18" t="s">
        <v>132</v>
      </c>
      <c r="D150" s="19" t="s">
        <v>374</v>
      </c>
      <c r="E150" s="17" t="s">
        <v>133</v>
      </c>
      <c r="F150" s="17" t="s">
        <v>300</v>
      </c>
      <c r="G150" s="17" t="s">
        <v>301</v>
      </c>
      <c r="H150" s="17" t="s">
        <v>302</v>
      </c>
      <c r="I150" s="17" t="s">
        <v>303</v>
      </c>
      <c r="J150" s="18" t="s">
        <v>26</v>
      </c>
      <c r="K150" s="18" t="s">
        <v>509</v>
      </c>
      <c r="L150" s="19" t="s">
        <v>592</v>
      </c>
      <c r="M150" s="18">
        <v>23519789</v>
      </c>
      <c r="N150" s="17" t="s">
        <v>138</v>
      </c>
      <c r="O150" s="17" t="s">
        <v>292</v>
      </c>
    </row>
    <row r="151" spans="2:15" ht="70" x14ac:dyDescent="0.35">
      <c r="B151" s="31">
        <v>159</v>
      </c>
      <c r="C151" s="18" t="s">
        <v>132</v>
      </c>
      <c r="D151" s="19" t="s">
        <v>374</v>
      </c>
      <c r="E151" s="17" t="s">
        <v>281</v>
      </c>
      <c r="F151" s="17" t="s">
        <v>344</v>
      </c>
      <c r="G151" s="17" t="s">
        <v>345</v>
      </c>
      <c r="H151" s="17" t="s">
        <v>340</v>
      </c>
      <c r="I151" s="17" t="s">
        <v>340</v>
      </c>
      <c r="J151" s="18" t="s">
        <v>26</v>
      </c>
      <c r="K151" s="18" t="s">
        <v>509</v>
      </c>
      <c r="L151" s="19" t="s">
        <v>592</v>
      </c>
      <c r="M151" s="18" t="s">
        <v>346</v>
      </c>
      <c r="N151" s="17" t="s">
        <v>138</v>
      </c>
      <c r="O151" s="17" t="s">
        <v>343</v>
      </c>
    </row>
    <row r="152" spans="2:15" ht="168" x14ac:dyDescent="0.35">
      <c r="B152" s="31">
        <v>159.1</v>
      </c>
      <c r="C152" s="17" t="s">
        <v>219</v>
      </c>
      <c r="D152" s="20" t="s">
        <v>376</v>
      </c>
      <c r="E152" s="17" t="s">
        <v>497</v>
      </c>
      <c r="F152" s="17"/>
      <c r="G152" s="17" t="s">
        <v>572</v>
      </c>
      <c r="H152" s="17" t="s">
        <v>222</v>
      </c>
      <c r="I152" s="17" t="s">
        <v>352</v>
      </c>
      <c r="J152" s="17" t="s">
        <v>224</v>
      </c>
      <c r="K152" s="17" t="s">
        <v>509</v>
      </c>
      <c r="L152" s="20" t="s">
        <v>592</v>
      </c>
      <c r="M152" s="17" t="s">
        <v>353</v>
      </c>
      <c r="N152" s="17" t="s">
        <v>138</v>
      </c>
      <c r="O152" s="17" t="s">
        <v>573</v>
      </c>
    </row>
    <row r="153" spans="2:15" ht="168" x14ac:dyDescent="0.35">
      <c r="B153" s="31">
        <v>159.19999999999999</v>
      </c>
      <c r="C153" s="17" t="s">
        <v>219</v>
      </c>
      <c r="D153" s="20" t="s">
        <v>376</v>
      </c>
      <c r="E153" s="17" t="s">
        <v>497</v>
      </c>
      <c r="F153" s="17"/>
      <c r="G153" s="17" t="s">
        <v>574</v>
      </c>
      <c r="H153" s="17" t="s">
        <v>222</v>
      </c>
      <c r="I153" s="17" t="s">
        <v>352</v>
      </c>
      <c r="J153" s="17" t="s">
        <v>224</v>
      </c>
      <c r="K153" s="17" t="s">
        <v>509</v>
      </c>
      <c r="L153" s="20" t="s">
        <v>592</v>
      </c>
      <c r="M153" s="17" t="s">
        <v>353</v>
      </c>
      <c r="N153" s="17" t="s">
        <v>138</v>
      </c>
      <c r="O153" s="17" t="s">
        <v>500</v>
      </c>
    </row>
    <row r="154" spans="2:15" ht="168" x14ac:dyDescent="0.35">
      <c r="B154" s="31">
        <v>159.30000000000001</v>
      </c>
      <c r="C154" s="17" t="s">
        <v>219</v>
      </c>
      <c r="D154" s="20" t="s">
        <v>376</v>
      </c>
      <c r="E154" s="17" t="s">
        <v>497</v>
      </c>
      <c r="F154" s="17"/>
      <c r="G154" s="17" t="s">
        <v>575</v>
      </c>
      <c r="H154" s="17" t="s">
        <v>222</v>
      </c>
      <c r="I154" s="17" t="s">
        <v>352</v>
      </c>
      <c r="J154" s="17" t="s">
        <v>224</v>
      </c>
      <c r="K154" s="17" t="s">
        <v>509</v>
      </c>
      <c r="L154" s="20" t="s">
        <v>592</v>
      </c>
      <c r="M154" s="17" t="s">
        <v>353</v>
      </c>
      <c r="N154" s="17" t="s">
        <v>138</v>
      </c>
      <c r="O154" s="17" t="s">
        <v>576</v>
      </c>
    </row>
    <row r="155" spans="2:15" ht="168" x14ac:dyDescent="0.35">
      <c r="B155" s="31">
        <v>159.4</v>
      </c>
      <c r="C155" s="17" t="s">
        <v>219</v>
      </c>
      <c r="D155" s="20" t="s">
        <v>376</v>
      </c>
      <c r="E155" s="17" t="s">
        <v>497</v>
      </c>
      <c r="F155" s="17"/>
      <c r="G155" s="17" t="s">
        <v>577</v>
      </c>
      <c r="H155" s="17" t="s">
        <v>222</v>
      </c>
      <c r="I155" s="17" t="s">
        <v>352</v>
      </c>
      <c r="J155" s="17" t="s">
        <v>224</v>
      </c>
      <c r="K155" s="17" t="s">
        <v>509</v>
      </c>
      <c r="L155" s="20" t="s">
        <v>592</v>
      </c>
      <c r="M155" s="17" t="s">
        <v>353</v>
      </c>
      <c r="N155" s="17" t="s">
        <v>138</v>
      </c>
      <c r="O155" s="17" t="s">
        <v>578</v>
      </c>
    </row>
    <row r="156" spans="2:15" ht="56" x14ac:dyDescent="0.35">
      <c r="B156" s="28">
        <v>146</v>
      </c>
      <c r="C156" s="18" t="s">
        <v>383</v>
      </c>
      <c r="D156" s="19" t="s">
        <v>372</v>
      </c>
      <c r="E156" s="18" t="s">
        <v>507</v>
      </c>
      <c r="F156" s="17"/>
      <c r="G156" s="17" t="s">
        <v>304</v>
      </c>
      <c r="H156" s="18" t="s">
        <v>305</v>
      </c>
      <c r="I156" s="18" t="s">
        <v>305</v>
      </c>
      <c r="J156" s="18" t="s">
        <v>26</v>
      </c>
      <c r="K156" s="17" t="s">
        <v>567</v>
      </c>
      <c r="L156" s="20" t="s">
        <v>593</v>
      </c>
      <c r="M156" s="17"/>
      <c r="N156" s="17" t="s">
        <v>306</v>
      </c>
      <c r="O156" s="17"/>
    </row>
    <row r="157" spans="2:15" ht="70" x14ac:dyDescent="0.35">
      <c r="B157" s="31">
        <v>165</v>
      </c>
      <c r="C157" s="17" t="s">
        <v>383</v>
      </c>
      <c r="D157" s="20" t="s">
        <v>372</v>
      </c>
      <c r="E157" s="17" t="s">
        <v>507</v>
      </c>
      <c r="F157" s="17"/>
      <c r="G157" s="17" t="s">
        <v>356</v>
      </c>
      <c r="H157" s="17" t="s">
        <v>357</v>
      </c>
      <c r="I157" s="17" t="s">
        <v>357</v>
      </c>
      <c r="J157" s="17" t="s">
        <v>26</v>
      </c>
      <c r="K157" s="17" t="s">
        <v>567</v>
      </c>
      <c r="L157" s="20" t="s">
        <v>593</v>
      </c>
      <c r="M157" s="17"/>
      <c r="N157" s="17" t="s">
        <v>358</v>
      </c>
      <c r="O157" s="17"/>
    </row>
    <row r="158" spans="2:15" ht="98" x14ac:dyDescent="0.35">
      <c r="B158" s="31">
        <v>147</v>
      </c>
      <c r="C158" s="17" t="s">
        <v>54</v>
      </c>
      <c r="D158" s="20" t="s">
        <v>367</v>
      </c>
      <c r="E158" s="18" t="s">
        <v>399</v>
      </c>
      <c r="F158" s="18" t="s">
        <v>31</v>
      </c>
      <c r="G158" s="17" t="s">
        <v>307</v>
      </c>
      <c r="H158" s="18" t="s">
        <v>308</v>
      </c>
      <c r="I158" s="17" t="s">
        <v>309</v>
      </c>
      <c r="J158" s="18" t="s">
        <v>26</v>
      </c>
      <c r="K158" s="17" t="s">
        <v>567</v>
      </c>
      <c r="L158" s="20" t="s">
        <v>593</v>
      </c>
      <c r="M158" s="28" t="s">
        <v>31</v>
      </c>
      <c r="N158" s="17" t="s">
        <v>36</v>
      </c>
      <c r="O158" s="17" t="s">
        <v>310</v>
      </c>
    </row>
    <row r="159" spans="2:15" ht="98" x14ac:dyDescent="0.35">
      <c r="B159" s="28">
        <v>148</v>
      </c>
      <c r="C159" s="17" t="s">
        <v>54</v>
      </c>
      <c r="D159" s="20" t="s">
        <v>367</v>
      </c>
      <c r="E159" s="18" t="s">
        <v>520</v>
      </c>
      <c r="F159" s="18" t="s">
        <v>31</v>
      </c>
      <c r="G159" s="17" t="s">
        <v>311</v>
      </c>
      <c r="H159" s="17" t="s">
        <v>312</v>
      </c>
      <c r="I159" s="17" t="s">
        <v>313</v>
      </c>
      <c r="J159" s="18" t="s">
        <v>45</v>
      </c>
      <c r="K159" s="17" t="s">
        <v>567</v>
      </c>
      <c r="L159" s="20" t="s">
        <v>593</v>
      </c>
      <c r="M159" s="23" t="s">
        <v>31</v>
      </c>
      <c r="N159" s="17" t="s">
        <v>36</v>
      </c>
      <c r="O159" s="17" t="s">
        <v>314</v>
      </c>
    </row>
    <row r="160" spans="2:15" ht="98" x14ac:dyDescent="0.35">
      <c r="B160" s="28">
        <v>149</v>
      </c>
      <c r="C160" s="17" t="s">
        <v>54</v>
      </c>
      <c r="D160" s="20" t="s">
        <v>367</v>
      </c>
      <c r="E160" s="17" t="s">
        <v>568</v>
      </c>
      <c r="F160" s="17" t="s">
        <v>31</v>
      </c>
      <c r="G160" s="17" t="s">
        <v>315</v>
      </c>
      <c r="H160" s="17" t="s">
        <v>316</v>
      </c>
      <c r="I160" s="17" t="s">
        <v>588</v>
      </c>
      <c r="J160" s="17" t="s">
        <v>26</v>
      </c>
      <c r="K160" s="17" t="s">
        <v>567</v>
      </c>
      <c r="L160" s="20" t="s">
        <v>593</v>
      </c>
      <c r="M160" s="17" t="s">
        <v>569</v>
      </c>
      <c r="N160" s="17" t="s">
        <v>36</v>
      </c>
      <c r="O160" s="17" t="s">
        <v>317</v>
      </c>
    </row>
    <row r="161" spans="2:15" ht="28" x14ac:dyDescent="0.35">
      <c r="B161" s="31">
        <v>150</v>
      </c>
      <c r="C161" s="18" t="s">
        <v>318</v>
      </c>
      <c r="D161" s="19" t="s">
        <v>318</v>
      </c>
      <c r="E161" s="17" t="s">
        <v>319</v>
      </c>
      <c r="F161" s="17" t="s">
        <v>320</v>
      </c>
      <c r="G161" s="17"/>
      <c r="H161" s="17"/>
      <c r="I161" s="17"/>
      <c r="J161" s="18"/>
      <c r="K161" s="18" t="s">
        <v>567</v>
      </c>
      <c r="L161" s="19" t="s">
        <v>593</v>
      </c>
      <c r="M161" s="17" t="s">
        <v>321</v>
      </c>
      <c r="N161" s="17" t="s">
        <v>210</v>
      </c>
      <c r="O161" s="17" t="s">
        <v>322</v>
      </c>
    </row>
    <row r="162" spans="2:15" ht="42" x14ac:dyDescent="0.35">
      <c r="B162" s="28">
        <v>151</v>
      </c>
      <c r="C162" s="18" t="s">
        <v>318</v>
      </c>
      <c r="D162" s="19" t="s">
        <v>318</v>
      </c>
      <c r="E162" s="17" t="s">
        <v>323</v>
      </c>
      <c r="F162" s="17" t="s">
        <v>324</v>
      </c>
      <c r="G162" s="17"/>
      <c r="H162" s="17"/>
      <c r="I162" s="17"/>
      <c r="J162" s="18"/>
      <c r="K162" s="18" t="s">
        <v>567</v>
      </c>
      <c r="L162" s="19" t="s">
        <v>593</v>
      </c>
      <c r="M162" s="17" t="s">
        <v>325</v>
      </c>
      <c r="N162" s="17" t="s">
        <v>210</v>
      </c>
      <c r="O162" s="17" t="s">
        <v>322</v>
      </c>
    </row>
    <row r="163" spans="2:15" ht="42" x14ac:dyDescent="0.35">
      <c r="B163" s="28">
        <v>152</v>
      </c>
      <c r="C163" s="18" t="s">
        <v>318</v>
      </c>
      <c r="D163" s="19" t="s">
        <v>318</v>
      </c>
      <c r="E163" s="17" t="s">
        <v>323</v>
      </c>
      <c r="F163" s="17" t="s">
        <v>326</v>
      </c>
      <c r="G163" s="17"/>
      <c r="H163" s="17"/>
      <c r="I163" s="17"/>
      <c r="J163" s="18"/>
      <c r="K163" s="18" t="s">
        <v>567</v>
      </c>
      <c r="L163" s="19" t="s">
        <v>593</v>
      </c>
      <c r="M163" s="17" t="s">
        <v>327</v>
      </c>
      <c r="N163" s="17" t="s">
        <v>210</v>
      </c>
      <c r="O163" s="17" t="s">
        <v>322</v>
      </c>
    </row>
    <row r="164" spans="2:15" ht="56" x14ac:dyDescent="0.35">
      <c r="B164" s="31">
        <v>156</v>
      </c>
      <c r="C164" s="18" t="s">
        <v>124</v>
      </c>
      <c r="D164" s="19" t="s">
        <v>124</v>
      </c>
      <c r="E164" s="17" t="s">
        <v>328</v>
      </c>
      <c r="F164" s="17" t="s">
        <v>329</v>
      </c>
      <c r="G164" s="17" t="s">
        <v>125</v>
      </c>
      <c r="H164" s="17" t="s">
        <v>125</v>
      </c>
      <c r="I164" s="17" t="s">
        <v>125</v>
      </c>
      <c r="J164" s="18" t="s">
        <v>125</v>
      </c>
      <c r="K164" s="18" t="s">
        <v>567</v>
      </c>
      <c r="L164" s="19" t="s">
        <v>593</v>
      </c>
      <c r="M164" s="17" t="s">
        <v>330</v>
      </c>
      <c r="N164" s="17" t="s">
        <v>331</v>
      </c>
      <c r="O164" s="17" t="s">
        <v>332</v>
      </c>
    </row>
    <row r="165" spans="2:15" ht="70" x14ac:dyDescent="0.35">
      <c r="B165" s="28">
        <v>157</v>
      </c>
      <c r="C165" s="18" t="s">
        <v>124</v>
      </c>
      <c r="D165" s="19" t="s">
        <v>124</v>
      </c>
      <c r="E165" s="17" t="s">
        <v>571</v>
      </c>
      <c r="F165" s="17" t="s">
        <v>125</v>
      </c>
      <c r="G165" s="17" t="s">
        <v>333</v>
      </c>
      <c r="H165" s="17"/>
      <c r="I165" s="17" t="s">
        <v>334</v>
      </c>
      <c r="J165" s="18" t="s">
        <v>26</v>
      </c>
      <c r="K165" s="18" t="s">
        <v>567</v>
      </c>
      <c r="L165" s="19" t="s">
        <v>593</v>
      </c>
      <c r="M165" s="17" t="s">
        <v>335</v>
      </c>
      <c r="N165" s="17" t="s">
        <v>336</v>
      </c>
      <c r="O165" s="17" t="s">
        <v>337</v>
      </c>
    </row>
    <row r="166" spans="2:15" ht="70" x14ac:dyDescent="0.35">
      <c r="B166" s="28">
        <v>158</v>
      </c>
      <c r="C166" s="18" t="s">
        <v>132</v>
      </c>
      <c r="D166" s="19" t="s">
        <v>374</v>
      </c>
      <c r="E166" s="17" t="s">
        <v>281</v>
      </c>
      <c r="F166" s="17" t="s">
        <v>338</v>
      </c>
      <c r="G166" s="17" t="s">
        <v>339</v>
      </c>
      <c r="H166" s="17" t="s">
        <v>340</v>
      </c>
      <c r="I166" s="17" t="s">
        <v>341</v>
      </c>
      <c r="J166" s="18" t="s">
        <v>26</v>
      </c>
      <c r="K166" s="18" t="s">
        <v>567</v>
      </c>
      <c r="L166" s="19" t="s">
        <v>593</v>
      </c>
      <c r="M166" s="18" t="s">
        <v>342</v>
      </c>
      <c r="N166" s="17" t="s">
        <v>138</v>
      </c>
      <c r="O166" s="17" t="s">
        <v>343</v>
      </c>
    </row>
    <row r="167" spans="2:15" ht="70" x14ac:dyDescent="0.35">
      <c r="B167" s="28">
        <v>160</v>
      </c>
      <c r="C167" s="18" t="s">
        <v>579</v>
      </c>
      <c r="D167" s="19" t="s">
        <v>374</v>
      </c>
      <c r="E167" s="18" t="s">
        <v>281</v>
      </c>
      <c r="F167" s="17" t="s">
        <v>338</v>
      </c>
      <c r="G167" s="17" t="s">
        <v>339</v>
      </c>
      <c r="H167" s="17" t="s">
        <v>340</v>
      </c>
      <c r="I167" s="17" t="s">
        <v>341</v>
      </c>
      <c r="J167" s="18" t="s">
        <v>26</v>
      </c>
      <c r="K167" s="18" t="s">
        <v>567</v>
      </c>
      <c r="L167" s="19" t="s">
        <v>593</v>
      </c>
      <c r="M167" s="18" t="s">
        <v>342</v>
      </c>
      <c r="N167" s="17" t="s">
        <v>138</v>
      </c>
      <c r="O167" s="17" t="s">
        <v>343</v>
      </c>
    </row>
    <row r="168" spans="2:15" ht="182" x14ac:dyDescent="0.35">
      <c r="B168" s="28">
        <v>161</v>
      </c>
      <c r="C168" s="18" t="s">
        <v>579</v>
      </c>
      <c r="D168" s="19" t="s">
        <v>374</v>
      </c>
      <c r="E168" s="18" t="s">
        <v>281</v>
      </c>
      <c r="F168" s="17" t="s">
        <v>347</v>
      </c>
      <c r="G168" s="17" t="s">
        <v>347</v>
      </c>
      <c r="H168" s="17" t="s">
        <v>348</v>
      </c>
      <c r="I168" s="17" t="s">
        <v>348</v>
      </c>
      <c r="J168" s="18" t="s">
        <v>26</v>
      </c>
      <c r="K168" s="18" t="s">
        <v>567</v>
      </c>
      <c r="L168" s="19" t="s">
        <v>593</v>
      </c>
      <c r="M168" s="18" t="s">
        <v>349</v>
      </c>
      <c r="N168" s="17" t="s">
        <v>138</v>
      </c>
      <c r="O168" s="17" t="s">
        <v>350</v>
      </c>
    </row>
    <row r="169" spans="2:15" ht="70" x14ac:dyDescent="0.35">
      <c r="B169" s="31">
        <v>162</v>
      </c>
      <c r="C169" s="17" t="s">
        <v>132</v>
      </c>
      <c r="D169" s="20" t="s">
        <v>374</v>
      </c>
      <c r="E169" s="18" t="s">
        <v>580</v>
      </c>
      <c r="F169" s="17" t="s">
        <v>344</v>
      </c>
      <c r="G169" s="17" t="s">
        <v>345</v>
      </c>
      <c r="H169" s="17" t="s">
        <v>340</v>
      </c>
      <c r="I169" s="17" t="s">
        <v>340</v>
      </c>
      <c r="J169" s="18" t="s">
        <v>26</v>
      </c>
      <c r="K169" s="18" t="s">
        <v>567</v>
      </c>
      <c r="L169" s="19" t="s">
        <v>593</v>
      </c>
      <c r="M169" s="18" t="s">
        <v>346</v>
      </c>
      <c r="N169" s="17" t="s">
        <v>138</v>
      </c>
      <c r="O169" s="17" t="s">
        <v>343</v>
      </c>
    </row>
    <row r="170" spans="2:15" ht="168" x14ac:dyDescent="0.35">
      <c r="B170" s="28">
        <v>163</v>
      </c>
      <c r="C170" s="17" t="s">
        <v>219</v>
      </c>
      <c r="D170" s="20" t="s">
        <v>376</v>
      </c>
      <c r="E170" s="17" t="s">
        <v>581</v>
      </c>
      <c r="F170" s="17"/>
      <c r="G170" s="17" t="s">
        <v>351</v>
      </c>
      <c r="H170" s="17" t="s">
        <v>222</v>
      </c>
      <c r="I170" s="17" t="s">
        <v>352</v>
      </c>
      <c r="J170" s="18" t="s">
        <v>224</v>
      </c>
      <c r="K170" s="18" t="s">
        <v>567</v>
      </c>
      <c r="L170" s="19" t="s">
        <v>593</v>
      </c>
      <c r="M170" s="18" t="s">
        <v>353</v>
      </c>
      <c r="N170" s="17" t="s">
        <v>226</v>
      </c>
      <c r="O170" s="17" t="s">
        <v>227</v>
      </c>
    </row>
    <row r="171" spans="2:15" ht="56" x14ac:dyDescent="0.35">
      <c r="B171" s="28">
        <v>164</v>
      </c>
      <c r="C171" s="17" t="s">
        <v>219</v>
      </c>
      <c r="D171" s="20" t="s">
        <v>376</v>
      </c>
      <c r="E171" s="17" t="s">
        <v>581</v>
      </c>
      <c r="F171" s="17" t="s">
        <v>354</v>
      </c>
      <c r="G171" s="17"/>
      <c r="H171" s="17"/>
      <c r="I171" s="17"/>
      <c r="J171" s="18"/>
      <c r="K171" s="18" t="s">
        <v>567</v>
      </c>
      <c r="L171" s="19" t="s">
        <v>593</v>
      </c>
      <c r="M171" s="18" t="s">
        <v>355</v>
      </c>
      <c r="N171" s="17" t="s">
        <v>226</v>
      </c>
      <c r="O171" s="17" t="s">
        <v>343</v>
      </c>
    </row>
  </sheetData>
  <hyperlinks>
    <hyperlink ref="G92" r:id="rId1" display="https://www.google.com/url?sa=t&amp;rct=j&amp;q=&amp;esrc=s&amp;source=web&amp;cd=&amp;cad=rja&amp;uact=8&amp;ved=2ahUKEwix5YPF_t7qAhUcxjgGHRQ0D2QQFjACegQIAxAB&amp;url=https%3A%2F%2Fwww.researchgate.net%2Fpublication%2F323067929_Lip%2527s_movements_biometric_authentication_in_electronic_devices&amp;usg=AOvVaw24ctbT3QbsVDWYLRYFABQK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6"/>
  <sheetViews>
    <sheetView tabSelected="1" topLeftCell="A18" workbookViewId="0">
      <selection activeCell="A25" sqref="A25:E25"/>
    </sheetView>
  </sheetViews>
  <sheetFormatPr defaultRowHeight="14.5" x14ac:dyDescent="0.35"/>
  <cols>
    <col min="1" max="1" width="47" bestFit="1" customWidth="1"/>
    <col min="2" max="2" width="10.81640625" customWidth="1"/>
    <col min="7" max="7" width="12.26953125" customWidth="1"/>
  </cols>
  <sheetData>
    <row r="3" spans="1:8" ht="52.5" customHeight="1" x14ac:dyDescent="0.35">
      <c r="B3" s="55" t="s">
        <v>381</v>
      </c>
      <c r="C3" s="55"/>
      <c r="D3" s="55"/>
      <c r="E3" s="55"/>
      <c r="F3" s="55"/>
      <c r="G3" s="55"/>
    </row>
    <row r="4" spans="1:8" ht="22.5" customHeight="1" x14ac:dyDescent="0.35">
      <c r="B4" s="1"/>
      <c r="C4" s="46" t="s">
        <v>64</v>
      </c>
      <c r="D4" s="46" t="s">
        <v>361</v>
      </c>
      <c r="E4" s="46" t="s">
        <v>362</v>
      </c>
      <c r="F4" s="46" t="s">
        <v>277</v>
      </c>
      <c r="G4" s="46" t="s">
        <v>363</v>
      </c>
    </row>
    <row r="5" spans="1:8" ht="22.5" customHeight="1" x14ac:dyDescent="0.35">
      <c r="A5" s="3" t="s">
        <v>372</v>
      </c>
      <c r="B5" s="46" t="s">
        <v>364</v>
      </c>
      <c r="C5" s="47">
        <f>COUNTIFS('333'!$D:$D, "CE", '333'!$L:$L, "15-16")</f>
        <v>2</v>
      </c>
      <c r="D5" s="47">
        <f>COUNTIFS('333'!$D:$D, "CE", '333'!$L:$L, "16-17")</f>
        <v>2</v>
      </c>
      <c r="E5" s="47">
        <f>COUNTIFS('333'!$D:$D, "CE", '333'!$L:$L, "17-18")</f>
        <v>1</v>
      </c>
      <c r="F5" s="47">
        <f>COUNTIFS('333'!$D:$D, "CE", '333'!$L:$L, "18-19")</f>
        <v>3</v>
      </c>
      <c r="G5" s="47">
        <f>COUNTIFS('333'!$D:$D, "CE", '333'!$L:$L, "19-20")</f>
        <v>2</v>
      </c>
      <c r="H5">
        <f>SUM(C5:G5)</f>
        <v>10</v>
      </c>
    </row>
    <row r="6" spans="1:8" ht="22.5" customHeight="1" x14ac:dyDescent="0.35">
      <c r="A6" s="3" t="s">
        <v>365</v>
      </c>
      <c r="B6" s="46" t="s">
        <v>365</v>
      </c>
      <c r="C6" s="47">
        <f>COUNTIFS('333'!$D:$D, "Comp", '333'!$L:$L, "15-16")</f>
        <v>7</v>
      </c>
      <c r="D6" s="47">
        <f>COUNTIFS('333'!$D:$D, "Comp", '333'!$L:$L, "16-17")</f>
        <v>8</v>
      </c>
      <c r="E6" s="47">
        <f>COUNTIFS('333'!$D:$D, "Comp", '333'!$L:$L, "17-18")</f>
        <v>6</v>
      </c>
      <c r="F6" s="47">
        <f>COUNTIFS('333'!$D:$D, "Comp", '333'!$L:$L, "18-19")</f>
        <v>6</v>
      </c>
      <c r="G6" s="47">
        <f>COUNTIFS('333'!$D:$D, "Comp", '333'!$L:$L, "19-20")</f>
        <v>0</v>
      </c>
      <c r="H6">
        <f t="shared" ref="H6:H15" si="0">SUM(C6:G6)</f>
        <v>27</v>
      </c>
    </row>
    <row r="7" spans="1:8" ht="22.5" customHeight="1" x14ac:dyDescent="0.35">
      <c r="A7" s="3" t="s">
        <v>375</v>
      </c>
      <c r="B7" s="46" t="s">
        <v>366</v>
      </c>
      <c r="C7" s="47">
        <f>COUNTIFS('333'!$D:$D, "EE", '333'!$L:$L, "15-16")</f>
        <v>0</v>
      </c>
      <c r="D7" s="47">
        <f>COUNTIFS('333'!$D:$D, "EE", '333'!$L:$L, "16-17")</f>
        <v>1</v>
      </c>
      <c r="E7" s="47">
        <f>COUNTIFS('333'!$D:$D, "EE", '333'!$L:$L, "17-18")</f>
        <v>7</v>
      </c>
      <c r="F7" s="47">
        <f>COUNTIFS('333'!$D:$D, "EE", '333'!$L:$L, "18-19")</f>
        <v>0</v>
      </c>
      <c r="G7" s="47">
        <f>COUNTIFS('333'!$D:$D, "EE", '333'!$L:$L, "19-20")</f>
        <v>0</v>
      </c>
      <c r="H7">
        <f t="shared" si="0"/>
        <v>8</v>
      </c>
    </row>
    <row r="8" spans="1:8" ht="22.5" customHeight="1" x14ac:dyDescent="0.35">
      <c r="A8" s="3" t="s">
        <v>367</v>
      </c>
      <c r="B8" s="46" t="s">
        <v>367</v>
      </c>
      <c r="C8" s="47">
        <f>COUNTIFS('333'!$D:$D, "Elex", '333'!$L:$L, "15-16")</f>
        <v>6</v>
      </c>
      <c r="D8" s="47">
        <f>COUNTIFS('333'!$D:$D, "Elex", '333'!$L:$L, "16-17")</f>
        <v>5</v>
      </c>
      <c r="E8" s="47">
        <f>COUNTIFS('333'!$D:$D, "Elex", '333'!$L:$L, "17-18")</f>
        <v>8</v>
      </c>
      <c r="F8" s="47">
        <f>COUNTIFS('333'!$D:$D, "Elex", '333'!$L:$L, "18-19")</f>
        <v>6</v>
      </c>
      <c r="G8" s="47">
        <f>COUNTIFS('333'!$D:$D, "Elex", '333'!$L:$L, "19-20")</f>
        <v>3</v>
      </c>
      <c r="H8">
        <f>SUM(C8:G8)</f>
        <v>28</v>
      </c>
    </row>
    <row r="9" spans="1:8" ht="22.5" customHeight="1" x14ac:dyDescent="0.35">
      <c r="A9" s="3" t="s">
        <v>59</v>
      </c>
      <c r="B9" s="46" t="s">
        <v>59</v>
      </c>
      <c r="C9" s="47">
        <f>COUNTIFS('333'!$D:$D, "ETC", '333'!$L:$L, "15-16")</f>
        <v>18</v>
      </c>
      <c r="D9" s="47">
        <f>COUNTIFS('333'!$D:$D, "ETC", '333'!$L:$L, "16-17")</f>
        <v>10</v>
      </c>
      <c r="E9" s="47">
        <f>COUNTIFS('333'!$D:$D, "ETC", '333'!$L:$L, "17-18")</f>
        <v>1</v>
      </c>
      <c r="F9" s="47">
        <f>COUNTIFS('333'!$D:$D, "ETC", '333'!$L:$L, "18-19")</f>
        <v>24</v>
      </c>
      <c r="G9" s="47">
        <f>COUNTIFS('333'!$D:$D, "ETC", '333'!$L:$L, "19-20")</f>
        <v>0</v>
      </c>
      <c r="H9">
        <f t="shared" si="0"/>
        <v>53</v>
      </c>
    </row>
    <row r="10" spans="1:8" ht="22.5" customHeight="1" x14ac:dyDescent="0.35">
      <c r="A10" s="3" t="s">
        <v>70</v>
      </c>
      <c r="B10" s="46" t="s">
        <v>70</v>
      </c>
      <c r="C10" s="47">
        <f>COUNTIFS('333'!$D:$D, "IT", '333'!$L:$L, "15-16")</f>
        <v>2</v>
      </c>
      <c r="D10" s="47">
        <f>COUNTIFS('333'!$D:$D, "IT", '333'!$L:$L, "16-17")</f>
        <v>5</v>
      </c>
      <c r="E10" s="47">
        <f>COUNTIFS('333'!$D:$D, "IT", '333'!$L:$L, "17-18")</f>
        <v>3</v>
      </c>
      <c r="F10" s="47">
        <f>COUNTIFS('333'!$D:$D, "IT", '333'!$L:$L, "18-19")</f>
        <v>3</v>
      </c>
      <c r="G10" s="47">
        <f>COUNTIFS('333'!$D:$D, "IT", '333'!$L:$L, "19-20")</f>
        <v>0</v>
      </c>
      <c r="H10">
        <f t="shared" si="0"/>
        <v>13</v>
      </c>
    </row>
    <row r="11" spans="1:8" ht="22.5" customHeight="1" x14ac:dyDescent="0.35">
      <c r="A11" s="3" t="s">
        <v>374</v>
      </c>
      <c r="B11" s="46" t="s">
        <v>132</v>
      </c>
      <c r="C11" s="47">
        <f>COUNTIFS('333'!$D:$D, "ME", '333'!$L:$L, "15-16")</f>
        <v>0</v>
      </c>
      <c r="D11" s="47">
        <f>COUNTIFS('333'!$D:$D, "ME", '333'!$L:$L, "16-17")</f>
        <v>1</v>
      </c>
      <c r="E11" s="47">
        <f>COUNTIFS('333'!$D:$D, "ME", '333'!$L:$L, "17-18")</f>
        <v>1</v>
      </c>
      <c r="F11" s="47">
        <f>COUNTIFS('333'!$D:$D, "ME", '333'!$L:$L, "18-19")</f>
        <v>7</v>
      </c>
      <c r="G11" s="47">
        <f>COUNTIFS('333'!$D:$D, "ME", '333'!$L:$L, "19-20")</f>
        <v>4</v>
      </c>
      <c r="H11">
        <f t="shared" si="0"/>
        <v>13</v>
      </c>
    </row>
    <row r="12" spans="1:8" ht="22.5" customHeight="1" x14ac:dyDescent="0.35">
      <c r="A12" s="3" t="s">
        <v>376</v>
      </c>
      <c r="B12" s="46" t="s">
        <v>368</v>
      </c>
      <c r="C12" s="47">
        <f>COUNTIFS('333'!$D:$D, "PE", '333'!$L:$L, "15-16")</f>
        <v>0</v>
      </c>
      <c r="D12" s="47">
        <f>COUNTIFS('333'!$D:$D, "PE", '333'!$L:$L, "16-17")</f>
        <v>2</v>
      </c>
      <c r="E12" s="47">
        <f>COUNTIFS('333'!$D:$D, "PE", '333'!$L:$L, "17-18")</f>
        <v>3</v>
      </c>
      <c r="F12" s="47">
        <f>COUNTIFS('333'!$D:$D, "PE", '333'!$L:$L, "18-19")</f>
        <v>4</v>
      </c>
      <c r="G12" s="47">
        <f>COUNTIFS('333'!$D:$D, "PE", '333'!$L:$L, "19-20")</f>
        <v>2</v>
      </c>
      <c r="H12">
        <f t="shared" si="0"/>
        <v>11</v>
      </c>
    </row>
    <row r="13" spans="1:8" ht="22.5" customHeight="1" x14ac:dyDescent="0.35">
      <c r="A13" s="3" t="s">
        <v>124</v>
      </c>
      <c r="B13" s="46" t="s">
        <v>124</v>
      </c>
      <c r="C13" s="47">
        <f>COUNTIFS('333'!$D:$D, "MBA", '333'!$L:$L, "15-16")</f>
        <v>0</v>
      </c>
      <c r="D13" s="47">
        <f>COUNTIFS('333'!$D:$D, "MBA", '333'!$L:$L, "16-17")</f>
        <v>1</v>
      </c>
      <c r="E13" s="47">
        <f>COUNTIFS('333'!$D:$D, "MBA", '333'!$L:$L, "17-18")</f>
        <v>0</v>
      </c>
      <c r="F13" s="47">
        <f>COUNTIFS('333'!$D:$D, "MBA", '333'!$L:$L, "18-19")</f>
        <v>0</v>
      </c>
      <c r="G13" s="47">
        <f>COUNTIFS('333'!$D:$D, "MBA", '333'!$L:$L, "19-20")</f>
        <v>2</v>
      </c>
      <c r="H13">
        <f t="shared" si="0"/>
        <v>3</v>
      </c>
    </row>
    <row r="14" spans="1:8" ht="22.5" customHeight="1" x14ac:dyDescent="0.35">
      <c r="A14" s="3" t="s">
        <v>377</v>
      </c>
      <c r="B14" s="46" t="s">
        <v>369</v>
      </c>
      <c r="C14" s="47">
        <f>COUNTIFS('333'!$D:$D, "Engg Sci", '333'!$L:$L, "15-16")</f>
        <v>0</v>
      </c>
      <c r="D14" s="47">
        <f>COUNTIFS('333'!$D:$D, "Engg Sci", '333'!$L:$L, "16-17")</f>
        <v>0</v>
      </c>
      <c r="E14" s="47">
        <f>COUNTIFS('333'!$D:$D, "Engg Sci", '333'!$L:$L, "17-18")</f>
        <v>1</v>
      </c>
      <c r="F14" s="47">
        <f>COUNTIFS('333'!$D:$D, "Engg Sci", '333'!$L:$L, "18-19")</f>
        <v>0</v>
      </c>
      <c r="G14" s="47">
        <f>COUNTIFS('333'!$D:$D, "Engg Sci", '333'!$L:$L, "19-20")</f>
        <v>3</v>
      </c>
      <c r="H14">
        <f t="shared" si="0"/>
        <v>4</v>
      </c>
    </row>
    <row r="15" spans="1:8" ht="22.5" customHeight="1" x14ac:dyDescent="0.35">
      <c r="B15" s="2" t="s">
        <v>370</v>
      </c>
      <c r="C15" s="2">
        <f>SUM(C5:C14)</f>
        <v>35</v>
      </c>
      <c r="D15" s="2">
        <f t="shared" ref="D15:G15" si="1">SUM(D5:D14)</f>
        <v>35</v>
      </c>
      <c r="E15" s="2">
        <f t="shared" si="1"/>
        <v>31</v>
      </c>
      <c r="F15" s="2">
        <f t="shared" si="1"/>
        <v>53</v>
      </c>
      <c r="G15" s="2">
        <f t="shared" si="1"/>
        <v>16</v>
      </c>
      <c r="H15">
        <f t="shared" si="0"/>
        <v>170</v>
      </c>
    </row>
    <row r="16" spans="1:8" ht="22.5" customHeight="1" x14ac:dyDescent="0.35"/>
    <row r="18" spans="1:12" ht="46" customHeight="1" x14ac:dyDescent="0.35">
      <c r="A18" s="55" t="s">
        <v>379</v>
      </c>
      <c r="B18" s="55"/>
      <c r="C18" s="55"/>
      <c r="D18" s="55"/>
      <c r="E18" s="55"/>
      <c r="F18" s="55"/>
      <c r="G18" s="4"/>
    </row>
    <row r="19" spans="1:12" ht="28.5" customHeight="1" x14ac:dyDescent="0.35">
      <c r="A19" s="10"/>
      <c r="B19" s="48" t="s">
        <v>64</v>
      </c>
      <c r="C19" s="48" t="s">
        <v>361</v>
      </c>
      <c r="D19" s="48" t="s">
        <v>362</v>
      </c>
      <c r="E19" s="48" t="s">
        <v>277</v>
      </c>
      <c r="F19" s="48" t="s">
        <v>363</v>
      </c>
      <c r="G19" s="8"/>
    </row>
    <row r="20" spans="1:12" ht="34.5" customHeight="1" x14ac:dyDescent="0.35">
      <c r="A20" s="49" t="s">
        <v>595</v>
      </c>
      <c r="B20" s="10">
        <f>C15</f>
        <v>35</v>
      </c>
      <c r="C20" s="10">
        <f t="shared" ref="C20:F20" si="2">D15</f>
        <v>35</v>
      </c>
      <c r="D20" s="10">
        <f t="shared" si="2"/>
        <v>31</v>
      </c>
      <c r="E20" s="10">
        <f t="shared" si="2"/>
        <v>53</v>
      </c>
      <c r="F20" s="10">
        <f t="shared" si="2"/>
        <v>16</v>
      </c>
      <c r="G20" s="8"/>
      <c r="H20" s="5"/>
      <c r="I20" s="5"/>
      <c r="J20" s="5"/>
      <c r="K20" s="5"/>
      <c r="L20" s="5"/>
    </row>
    <row r="21" spans="1:12" ht="34.5" customHeight="1" x14ac:dyDescent="0.35">
      <c r="A21" s="48" t="s">
        <v>378</v>
      </c>
      <c r="B21" s="51">
        <v>207</v>
      </c>
      <c r="C21" s="51">
        <v>216</v>
      </c>
      <c r="D21" s="51">
        <v>202</v>
      </c>
      <c r="E21" s="51">
        <v>205</v>
      </c>
      <c r="F21" s="51">
        <v>198</v>
      </c>
      <c r="G21" s="8"/>
      <c r="H21" t="s">
        <v>380</v>
      </c>
    </row>
    <row r="22" spans="1:12" ht="28.5" customHeight="1" x14ac:dyDescent="0.35">
      <c r="A22" s="5"/>
      <c r="B22" s="6"/>
      <c r="C22" s="6"/>
      <c r="D22" s="6"/>
      <c r="E22" s="6"/>
      <c r="F22" s="6"/>
      <c r="G22" s="7"/>
    </row>
    <row r="24" spans="1:12" ht="15.5" x14ac:dyDescent="0.35">
      <c r="A24" s="9"/>
      <c r="B24" s="9"/>
      <c r="C24" s="9"/>
      <c r="D24" s="9"/>
      <c r="E24" s="9"/>
      <c r="F24" s="9"/>
      <c r="G24" s="57" t="s">
        <v>597</v>
      </c>
    </row>
    <row r="25" spans="1:12" ht="54" customHeight="1" x14ac:dyDescent="0.35">
      <c r="A25" s="56" t="s">
        <v>379</v>
      </c>
      <c r="B25" s="56"/>
      <c r="C25" s="56"/>
      <c r="D25" s="56"/>
      <c r="E25" s="56"/>
      <c r="F25" s="50">
        <f>SUM(B20:F20)</f>
        <v>170</v>
      </c>
      <c r="G25" s="54">
        <f>F25/F26</f>
        <v>0.82684824902723741</v>
      </c>
    </row>
    <row r="26" spans="1:12" ht="21.75" customHeight="1" x14ac:dyDescent="0.35">
      <c r="A26" s="53" t="s">
        <v>382</v>
      </c>
      <c r="B26" s="53"/>
      <c r="C26" s="53"/>
      <c r="D26" s="53"/>
      <c r="E26" s="53"/>
      <c r="F26" s="50">
        <f>AVERAGE(B21:F21)</f>
        <v>205.6</v>
      </c>
      <c r="G26" s="54"/>
    </row>
  </sheetData>
  <mergeCells count="5">
    <mergeCell ref="A26:E26"/>
    <mergeCell ref="G25:G26"/>
    <mergeCell ref="B3:G3"/>
    <mergeCell ref="A18:F18"/>
    <mergeCell ref="A25:E25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333 (2)</vt:lpstr>
      <vt:lpstr>333</vt:lpstr>
      <vt:lpstr>Summary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TAJANE SIR</dc:creator>
  <cp:lastModifiedBy>anura</cp:lastModifiedBy>
  <dcterms:created xsi:type="dcterms:W3CDTF">2021-01-11T14:11:07Z</dcterms:created>
  <dcterms:modified xsi:type="dcterms:W3CDTF">2021-04-15T15:03:04Z</dcterms:modified>
</cp:coreProperties>
</file>