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 activeTab="2"/>
  </bookViews>
  <sheets>
    <sheet name="CR-263not use" sheetId="1" r:id="rId1"/>
    <sheet name="2.6.3" sheetId="2" r:id="rId2"/>
    <sheet name="summary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D5" i="3"/>
  <c r="D4" i="3"/>
  <c r="G16" i="1" l="1"/>
  <c r="H16" i="1"/>
  <c r="J16" i="1"/>
  <c r="K16" i="1"/>
  <c r="F16" i="1"/>
  <c r="I6" i="2"/>
  <c r="I10" i="1"/>
  <c r="I9" i="2"/>
  <c r="I3" i="2"/>
  <c r="I12" i="1"/>
  <c r="I13" i="2"/>
  <c r="I4" i="1"/>
  <c r="I5" i="2"/>
  <c r="I15" i="2"/>
  <c r="I8" i="1"/>
  <c r="I9" i="1"/>
  <c r="I7" i="2"/>
  <c r="I10" i="2"/>
  <c r="I12" i="2"/>
  <c r="I4" i="2"/>
  <c r="I14" i="1"/>
  <c r="I11" i="2"/>
  <c r="I3" i="1"/>
  <c r="I16" i="1"/>
  <c r="I13" i="1"/>
  <c r="I14" i="2"/>
  <c r="I5" i="1"/>
  <c r="I15" i="1"/>
  <c r="I6" i="1"/>
  <c r="I11" i="1"/>
  <c r="I7" i="1"/>
  <c r="I8" i="2"/>
</calcChain>
</file>

<file path=xl/sharedStrings.xml><?xml version="1.0" encoding="utf-8"?>
<sst xmlns="http://schemas.openxmlformats.org/spreadsheetml/2006/main" count="104" uniqueCount="39">
  <si>
    <t>2.6.3 Pass percentage of Students during the year</t>
  </si>
  <si>
    <r>
      <rPr>
        <b/>
        <u/>
        <sz val="12"/>
        <color rgb="FF1155CC"/>
        <rFont val="&quot;Times New Roman&quot;, serif"/>
      </rPr>
      <t>Sr.No</t>
    </r>
    <r>
      <rPr>
        <b/>
        <sz val="12"/>
        <color rgb="FF000000"/>
        <rFont val="&quot;Times New Roman&quot;, serif"/>
      </rPr>
      <t>.</t>
    </r>
  </si>
  <si>
    <t>Dept</t>
  </si>
  <si>
    <t>Year</t>
  </si>
  <si>
    <t>Program Code</t>
  </si>
  <si>
    <t>Program Name</t>
  </si>
  <si>
    <t>Number of students appeared
 in the final year examination</t>
  </si>
  <si>
    <t>Number of students passed in 
final year examination</t>
  </si>
  <si>
    <t>ecode</t>
  </si>
  <si>
    <t>Timestamp</t>
  </si>
  <si>
    <t>Civil</t>
  </si>
  <si>
    <t>2021-22</t>
  </si>
  <si>
    <t>CIVIL ENGINEERING</t>
  </si>
  <si>
    <t>Mech</t>
  </si>
  <si>
    <t>MECHNICAL ENGINEERING</t>
  </si>
  <si>
    <t>Comp</t>
  </si>
  <si>
    <t>COMPUTER ENGINEERING</t>
  </si>
  <si>
    <t>IT</t>
  </si>
  <si>
    <t>INFORMATION TECHNOLOGY</t>
  </si>
  <si>
    <t>Elex</t>
  </si>
  <si>
    <t>ELECRONICS ENGINEERING</t>
  </si>
  <si>
    <t>E&amp;TC</t>
  </si>
  <si>
    <t>ELECTRONICS &amp; TELE -COMM. ENGg.</t>
  </si>
  <si>
    <t>Electrical</t>
  </si>
  <si>
    <t>ELECTRICAL ENGINEERING</t>
  </si>
  <si>
    <t>Prod</t>
  </si>
  <si>
    <t>PRODUCTION ENGINEERING</t>
  </si>
  <si>
    <t>M.E. CIVIL ( STRUCURE )</t>
  </si>
  <si>
    <t>M.E. MECHANICAL (DESIGN)</t>
  </si>
  <si>
    <t>M.E. COMPUTER ENGINEERING</t>
  </si>
  <si>
    <t>M.E. ETC ( MICROWAVE )</t>
  </si>
  <si>
    <t>MBA</t>
  </si>
  <si>
    <t>M.B.A</t>
  </si>
  <si>
    <t>Column1</t>
  </si>
  <si>
    <t>Column2</t>
  </si>
  <si>
    <t>Number of students appeared</t>
  </si>
  <si>
    <t>Number of students passes</t>
  </si>
  <si>
    <t>Avg. pass % of Students in the year</t>
  </si>
  <si>
    <t>Average pass percentage of Students during the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</si>
</sst>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13">
    <font>
      <sz val="10"/>
      <color rgb="FF000000"/>
      <name val="Arial"/>
      <scheme val="minor"/>
    </font>
    <font>
      <b/>
      <sz val="12"/>
      <color rgb="FF000000"/>
      <name val="&quot;Times New Roman&quot;"/>
    </font>
    <font>
      <sz val="12"/>
      <color rgb="FF000000"/>
      <name val="&quot;Times New Roman&quot;"/>
    </font>
    <font>
      <b/>
      <u/>
      <sz val="12"/>
      <color rgb="FF000000"/>
      <name val="&quot;Times New Roman&quot;"/>
    </font>
    <font>
      <b/>
      <sz val="10"/>
      <color theme="1"/>
      <name val="Arial"/>
      <family val="2"/>
    </font>
    <font>
      <sz val="11"/>
      <color rgb="FF000000"/>
      <name val="&quot;Times New Roman&quot;"/>
    </font>
    <font>
      <sz val="10"/>
      <color theme="1"/>
      <name val="Arial"/>
      <family val="2"/>
    </font>
    <font>
      <b/>
      <u/>
      <sz val="12"/>
      <color rgb="FF1155CC"/>
      <name val="&quot;Times New Roman&quot;, serif"/>
    </font>
    <font>
      <b/>
      <sz val="12"/>
      <color rgb="FF000000"/>
      <name val="&quot;Times New Roman&quot;, serif"/>
    </font>
    <font>
      <sz val="8"/>
      <name val="Arial"/>
      <family val="2"/>
      <scheme val="minor"/>
    </font>
    <font>
      <b/>
      <sz val="12"/>
      <color rgb="FF00206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Book Antiqua"/>
      <family val="1"/>
    </font>
  </fonts>
  <fills count="11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  <fill>
      <patternFill patternType="solid">
        <fgColor rgb="FFDCE6F1"/>
        <bgColor indexed="64"/>
      </patternFill>
    </fill>
    <fill>
      <patternFill patternType="solid">
        <fgColor rgb="FFFABF8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4" fillId="2" borderId="5" xfId="0" applyFont="1" applyFill="1" applyBorder="1"/>
    <xf numFmtId="0" fontId="5" fillId="0" borderId="5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6" fillId="3" borderId="5" xfId="0" applyFont="1" applyFill="1" applyBorder="1"/>
    <xf numFmtId="164" fontId="6" fillId="3" borderId="5" xfId="0" applyNumberFormat="1" applyFont="1" applyFill="1" applyBorder="1" applyAlignment="1">
      <alignment horizontal="right"/>
    </xf>
    <xf numFmtId="0" fontId="6" fillId="4" borderId="5" xfId="0" applyFont="1" applyFill="1" applyBorder="1"/>
    <xf numFmtId="0" fontId="5" fillId="0" borderId="5" xfId="0" applyFont="1" applyBorder="1" applyAlignment="1">
      <alignment horizontal="center"/>
    </xf>
    <xf numFmtId="0" fontId="1" fillId="5" borderId="6" xfId="0" applyFont="1" applyFill="1" applyBorder="1"/>
    <xf numFmtId="0" fontId="2" fillId="5" borderId="6" xfId="0" applyFont="1" applyFill="1" applyBorder="1"/>
    <xf numFmtId="0" fontId="0" fillId="5" borderId="6" xfId="0" applyFill="1" applyBorder="1"/>
    <xf numFmtId="0" fontId="3" fillId="5" borderId="6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4" fillId="6" borderId="6" xfId="0" applyFont="1" applyFill="1" applyBorder="1"/>
    <xf numFmtId="0" fontId="5" fillId="5" borderId="6" xfId="0" applyFont="1" applyFill="1" applyBorder="1"/>
    <xf numFmtId="0" fontId="5" fillId="5" borderId="6" xfId="0" applyFont="1" applyFill="1" applyBorder="1" applyAlignment="1">
      <alignment horizontal="center"/>
    </xf>
    <xf numFmtId="164" fontId="6" fillId="7" borderId="6" xfId="0" applyNumberFormat="1" applyFont="1" applyFill="1" applyBorder="1" applyAlignment="1">
      <alignment horizontal="right"/>
    </xf>
    <xf numFmtId="0" fontId="6" fillId="7" borderId="6" xfId="0" applyFon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10" fillId="9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1" fillId="10" borderId="6" xfId="0" applyFont="1" applyFill="1" applyBorder="1" applyAlignment="1">
      <alignment vertical="center" wrapText="1"/>
    </xf>
    <xf numFmtId="0" fontId="12" fillId="10" borderId="6" xfId="0" applyFont="1" applyFill="1" applyBorder="1" applyAlignment="1">
      <alignment horizontal="center" vertical="center"/>
    </xf>
  </cellXfs>
  <cellStyles count="1">
    <cellStyle name="Normal" xfId="0" builtinId="0"/>
  </cellStyles>
  <dxfs count="28"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263-style" pivot="0" count="3">
      <tableStyleElement type="headerRow" dxfId="27"/>
      <tableStyleElement type="firstRowStripe" dxfId="26"/>
      <tableStyleElement type="secondRowStripe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A2:K16" totalsRowCount="1">
  <tableColumns count="11">
    <tableColumn id="1" name="Sr.No." totalsRowDxfId="10"/>
    <tableColumn id="2" name="Dept" totalsRowDxfId="9"/>
    <tableColumn id="3" name="Year" totalsRowDxfId="8"/>
    <tableColumn id="4" name="Program Code" totalsRowDxfId="7"/>
    <tableColumn id="5" name="Program Name" totalsRowDxfId="6"/>
    <tableColumn id="6" name="Number of students appeared_x000a_ in the final year examination" totalsRowFunction="sum" totalsRowDxfId="5"/>
    <tableColumn id="7" name="Number of students passed in _x000a_final year examination" totalsRowFunction="sum" totalsRowDxfId="4"/>
    <tableColumn id="8" name="ecode" totalsRowFunction="sum" totalsRowDxfId="3"/>
    <tableColumn id="9" name="Timestamp" totalsRowFunction="sum" totalsRowDxfId="2"/>
    <tableColumn id="10" name="Column1" totalsRowFunction="sum" dataDxfId="24" totalsRowDxfId="1"/>
    <tableColumn id="11" name="Column2" totalsRowFunction="sum" dataDxfId="23" totalsRowDxfId="0"/>
  </tableColumns>
  <tableStyleInfo name="CR-263-style" showFirstColumn="1" showLastColumn="1" showRowStripes="1" showColumnStripes="0"/>
</table>
</file>

<file path=xl/tables/table2.xml><?xml version="1.0" encoding="utf-8"?>
<table xmlns="http://schemas.openxmlformats.org/spreadsheetml/2006/main" id="2" name="Table_13" displayName="Table_13" ref="A2:I15" headerRowDxfId="22" dataDxfId="21" totalsRowDxfId="20">
  <tableColumns count="9">
    <tableColumn id="1" name="Sr.No." dataDxfId="19"/>
    <tableColumn id="2" name="Dept" dataDxfId="18"/>
    <tableColumn id="3" name="Year" dataDxfId="17"/>
    <tableColumn id="4" name="Program Code" dataDxfId="16"/>
    <tableColumn id="5" name="Program Name" dataDxfId="15"/>
    <tableColumn id="6" name="Number of students appeared_x000a_ in the final year examination" dataDxfId="14"/>
    <tableColumn id="7" name="Number of students passed in _x000a_final year examination" dataDxfId="13"/>
    <tableColumn id="8" name="ecode" dataDxfId="12"/>
    <tableColumn id="9" name="Timestamp" dataDxfId="11">
      <calculatedColumnFormula>IF(H3&lt;&gt;"",IF(I3="",NOW(),I3),"")</calculatedColumnFormula>
    </tableColumn>
  </tableColumns>
  <tableStyleInfo name="CR-26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sr.n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r.n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6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23" sqref="E23"/>
    </sheetView>
  </sheetViews>
  <sheetFormatPr defaultColWidth="12.5546875" defaultRowHeight="15.75" customHeight="1"/>
  <cols>
    <col min="1" max="1" width="6.33203125" customWidth="1"/>
    <col min="4" max="4" width="17.5546875" customWidth="1"/>
    <col min="5" max="5" width="38.44140625" customWidth="1"/>
    <col min="6" max="6" width="28.88671875" customWidth="1"/>
    <col min="7" max="7" width="30" customWidth="1"/>
  </cols>
  <sheetData>
    <row r="1" spans="1:11" ht="15.75" customHeight="1">
      <c r="A1" s="1"/>
      <c r="B1" s="1"/>
      <c r="C1" s="2" t="s">
        <v>0</v>
      </c>
      <c r="D1" s="3"/>
      <c r="E1" s="3"/>
      <c r="F1" s="4"/>
      <c r="G1" s="4"/>
    </row>
    <row r="2" spans="1:11" ht="15.6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t="s">
        <v>33</v>
      </c>
      <c r="K2" t="s">
        <v>34</v>
      </c>
    </row>
    <row r="3" spans="1:11" ht="13.8">
      <c r="A3" s="11">
        <v>1</v>
      </c>
      <c r="B3" s="11" t="s">
        <v>10</v>
      </c>
      <c r="C3" s="12" t="s">
        <v>11</v>
      </c>
      <c r="D3" s="13">
        <v>516219110</v>
      </c>
      <c r="E3" s="14" t="s">
        <v>12</v>
      </c>
      <c r="F3" s="13">
        <v>147</v>
      </c>
      <c r="G3" s="13">
        <v>141</v>
      </c>
      <c r="H3" s="15">
        <v>608</v>
      </c>
      <c r="I3" s="16">
        <f t="shared" ref="I3:I15" ca="1" si="0">IF(H3&lt;&gt;"",IF(I3="",NOW(),I3),"")</f>
        <v>44909.607539999997</v>
      </c>
      <c r="J3" s="21">
        <v>147</v>
      </c>
      <c r="K3" s="21">
        <v>142</v>
      </c>
    </row>
    <row r="4" spans="1:11" ht="13.8">
      <c r="A4" s="11">
        <v>2</v>
      </c>
      <c r="B4" s="11" t="s">
        <v>13</v>
      </c>
      <c r="C4" s="12" t="s">
        <v>11</v>
      </c>
      <c r="D4" s="13">
        <v>516261210</v>
      </c>
      <c r="E4" s="14" t="s">
        <v>14</v>
      </c>
      <c r="F4" s="13">
        <v>164</v>
      </c>
      <c r="G4" s="13">
        <v>151</v>
      </c>
      <c r="H4" s="17">
        <v>153</v>
      </c>
      <c r="I4" s="16">
        <f t="shared" ca="1" si="0"/>
        <v>44909.607539999997</v>
      </c>
      <c r="J4" s="21">
        <v>164</v>
      </c>
      <c r="K4" s="21">
        <v>153</v>
      </c>
    </row>
    <row r="5" spans="1:11" ht="13.8">
      <c r="A5" s="11">
        <v>3</v>
      </c>
      <c r="B5" s="11" t="s">
        <v>15</v>
      </c>
      <c r="C5" s="12" t="s">
        <v>11</v>
      </c>
      <c r="D5" s="13">
        <v>516224510</v>
      </c>
      <c r="E5" s="14" t="s">
        <v>16</v>
      </c>
      <c r="F5" s="13">
        <v>158</v>
      </c>
      <c r="G5" s="13">
        <v>151</v>
      </c>
      <c r="H5" s="15">
        <v>538</v>
      </c>
      <c r="I5" s="16">
        <f t="shared" ca="1" si="0"/>
        <v>44909.607539999997</v>
      </c>
      <c r="J5" s="21">
        <v>158</v>
      </c>
      <c r="K5" s="21">
        <v>152</v>
      </c>
    </row>
    <row r="6" spans="1:11" ht="13.8">
      <c r="A6" s="11">
        <v>4</v>
      </c>
      <c r="B6" s="11" t="s">
        <v>17</v>
      </c>
      <c r="C6" s="12" t="s">
        <v>11</v>
      </c>
      <c r="D6" s="13">
        <v>516224610</v>
      </c>
      <c r="E6" s="14" t="s">
        <v>18</v>
      </c>
      <c r="F6" s="13">
        <v>81</v>
      </c>
      <c r="G6" s="13">
        <v>78</v>
      </c>
      <c r="H6" s="17">
        <v>632</v>
      </c>
      <c r="I6" s="16">
        <f t="shared" ca="1" si="0"/>
        <v>44909.607539999997</v>
      </c>
      <c r="J6" s="21">
        <v>81</v>
      </c>
      <c r="K6" s="21">
        <v>78</v>
      </c>
    </row>
    <row r="7" spans="1:11" ht="13.8">
      <c r="A7" s="11">
        <v>5</v>
      </c>
      <c r="B7" s="11" t="s">
        <v>19</v>
      </c>
      <c r="C7" s="12" t="s">
        <v>11</v>
      </c>
      <c r="D7" s="13">
        <v>516237610</v>
      </c>
      <c r="E7" s="14" t="s">
        <v>20</v>
      </c>
      <c r="F7" s="13">
        <v>77</v>
      </c>
      <c r="G7" s="13">
        <v>75</v>
      </c>
      <c r="H7" s="18">
        <v>311</v>
      </c>
      <c r="I7" s="16">
        <f t="shared" ca="1" si="0"/>
        <v>44909.607539999997</v>
      </c>
      <c r="J7" s="21">
        <v>77</v>
      </c>
      <c r="K7" s="21">
        <v>76</v>
      </c>
    </row>
    <row r="8" spans="1:11" ht="13.8">
      <c r="A8" s="11">
        <v>6</v>
      </c>
      <c r="B8" s="11" t="s">
        <v>21</v>
      </c>
      <c r="C8" s="12" t="s">
        <v>11</v>
      </c>
      <c r="D8" s="13">
        <v>516237210</v>
      </c>
      <c r="E8" s="14" t="s">
        <v>22</v>
      </c>
      <c r="F8" s="13">
        <v>69</v>
      </c>
      <c r="G8" s="13">
        <v>63</v>
      </c>
      <c r="H8" s="18">
        <v>145</v>
      </c>
      <c r="I8" s="16">
        <f t="shared" ca="1" si="0"/>
        <v>44909.607539999997</v>
      </c>
      <c r="J8" s="21">
        <v>69</v>
      </c>
      <c r="K8" s="21">
        <v>63</v>
      </c>
    </row>
    <row r="9" spans="1:11" ht="13.8">
      <c r="A9" s="11">
        <v>7</v>
      </c>
      <c r="B9" s="11" t="s">
        <v>23</v>
      </c>
      <c r="C9" s="12" t="s">
        <v>11</v>
      </c>
      <c r="D9" s="13">
        <v>516229310</v>
      </c>
      <c r="E9" s="14" t="s">
        <v>24</v>
      </c>
      <c r="F9" s="13">
        <v>76</v>
      </c>
      <c r="G9" s="13">
        <v>70</v>
      </c>
      <c r="H9" s="18">
        <v>100</v>
      </c>
      <c r="I9" s="16">
        <f t="shared" ca="1" si="0"/>
        <v>44909.607539999997</v>
      </c>
      <c r="J9" s="21">
        <v>75</v>
      </c>
      <c r="K9" s="21">
        <v>70</v>
      </c>
    </row>
    <row r="10" spans="1:11" ht="13.8">
      <c r="A10" s="11">
        <v>8</v>
      </c>
      <c r="B10" s="11" t="s">
        <v>25</v>
      </c>
      <c r="C10" s="12" t="s">
        <v>11</v>
      </c>
      <c r="D10" s="13">
        <v>516260610</v>
      </c>
      <c r="E10" s="14" t="s">
        <v>26</v>
      </c>
      <c r="F10" s="13">
        <v>81</v>
      </c>
      <c r="G10" s="13">
        <v>64</v>
      </c>
      <c r="H10" s="18">
        <v>23</v>
      </c>
      <c r="I10" s="16">
        <f t="shared" ca="1" si="0"/>
        <v>44909.607539999997</v>
      </c>
      <c r="J10" s="21">
        <v>81</v>
      </c>
      <c r="K10" s="21">
        <v>65</v>
      </c>
    </row>
    <row r="11" spans="1:11" ht="13.8">
      <c r="A11" s="11">
        <v>9</v>
      </c>
      <c r="B11" s="11" t="s">
        <v>10</v>
      </c>
      <c r="C11" s="12" t="s">
        <v>11</v>
      </c>
      <c r="D11" s="13">
        <v>516219110</v>
      </c>
      <c r="E11" s="14" t="s">
        <v>27</v>
      </c>
      <c r="F11" s="13">
        <v>18</v>
      </c>
      <c r="G11" s="13">
        <v>12</v>
      </c>
      <c r="H11" s="18">
        <v>608</v>
      </c>
      <c r="I11" s="16">
        <f t="shared" ca="1" si="0"/>
        <v>44909.607539999997</v>
      </c>
      <c r="J11" s="21">
        <v>18</v>
      </c>
      <c r="K11" s="21">
        <v>14</v>
      </c>
    </row>
    <row r="12" spans="1:11" ht="13.8">
      <c r="A12" s="11">
        <v>10</v>
      </c>
      <c r="B12" s="11" t="s">
        <v>13</v>
      </c>
      <c r="C12" s="12" t="s">
        <v>11</v>
      </c>
      <c r="D12" s="13">
        <v>516261210</v>
      </c>
      <c r="E12" s="14" t="s">
        <v>28</v>
      </c>
      <c r="F12" s="13">
        <v>3</v>
      </c>
      <c r="G12" s="13">
        <v>2</v>
      </c>
      <c r="H12" s="18">
        <v>166</v>
      </c>
      <c r="I12" s="16">
        <f t="shared" ca="1" si="0"/>
        <v>44909.607539999997</v>
      </c>
      <c r="J12" s="21">
        <v>1</v>
      </c>
      <c r="K12" s="21">
        <v>1</v>
      </c>
    </row>
    <row r="13" spans="1:11" ht="13.8">
      <c r="A13" s="11">
        <v>11</v>
      </c>
      <c r="B13" s="11" t="s">
        <v>15</v>
      </c>
      <c r="C13" s="12" t="s">
        <v>11</v>
      </c>
      <c r="D13" s="13">
        <v>516224510</v>
      </c>
      <c r="E13" s="14" t="s">
        <v>29</v>
      </c>
      <c r="F13" s="13">
        <v>10</v>
      </c>
      <c r="G13" s="13">
        <v>10</v>
      </c>
      <c r="H13" s="18">
        <v>2</v>
      </c>
      <c r="I13" s="16">
        <f t="shared" ca="1" si="0"/>
        <v>44909.607539999997</v>
      </c>
      <c r="J13" s="21">
        <v>11</v>
      </c>
      <c r="K13" s="21">
        <v>11</v>
      </c>
    </row>
    <row r="14" spans="1:11" ht="13.8">
      <c r="A14" s="11">
        <v>12</v>
      </c>
      <c r="B14" s="11" t="s">
        <v>21</v>
      </c>
      <c r="C14" s="12" t="s">
        <v>11</v>
      </c>
      <c r="D14" s="13">
        <v>516234710</v>
      </c>
      <c r="E14" s="14" t="s">
        <v>30</v>
      </c>
      <c r="F14" s="13">
        <v>3</v>
      </c>
      <c r="G14" s="13">
        <v>3</v>
      </c>
      <c r="H14" s="18">
        <v>145</v>
      </c>
      <c r="I14" s="16">
        <f t="shared" ca="1" si="0"/>
        <v>44909.607539999997</v>
      </c>
      <c r="J14" s="21">
        <v>3</v>
      </c>
      <c r="K14" s="21">
        <v>3</v>
      </c>
    </row>
    <row r="15" spans="1:11" ht="13.8">
      <c r="A15" s="11">
        <v>13</v>
      </c>
      <c r="B15" s="11" t="s">
        <v>31</v>
      </c>
      <c r="C15" s="12" t="s">
        <v>11</v>
      </c>
      <c r="D15" s="13">
        <v>516210110</v>
      </c>
      <c r="E15" s="14" t="s">
        <v>32</v>
      </c>
      <c r="F15" s="13">
        <v>58</v>
      </c>
      <c r="G15" s="13">
        <v>58</v>
      </c>
      <c r="H15" s="18">
        <v>76</v>
      </c>
      <c r="I15" s="16">
        <f t="shared" ca="1" si="0"/>
        <v>44909.607539999997</v>
      </c>
      <c r="J15" s="21">
        <v>63</v>
      </c>
      <c r="K15" s="21">
        <v>56</v>
      </c>
    </row>
    <row r="16" spans="1:11" ht="15.75" customHeight="1">
      <c r="A16" s="31"/>
      <c r="B16" s="31"/>
      <c r="C16" s="31"/>
      <c r="D16" s="31"/>
      <c r="E16" s="31"/>
      <c r="F16" s="31">
        <f>SUBTOTAL(109,Table_1[Number of students appeared
 in the final year examination])</f>
        <v>945</v>
      </c>
      <c r="G16" s="31">
        <f>SUBTOTAL(109,Table_1[Number of students passed in 
final year examination])</f>
        <v>878</v>
      </c>
      <c r="H16" s="31">
        <f>SUBTOTAL(109,Table_1[ecode])</f>
        <v>3507</v>
      </c>
      <c r="I16" s="31">
        <f ca="1">SUBTOTAL(109,Table_1[Timestamp])</f>
        <v>945</v>
      </c>
      <c r="J16" s="31">
        <f>SUBTOTAL(109,Table_1[Column1])</f>
        <v>948</v>
      </c>
      <c r="K16" s="31">
        <f>SUBTOTAL(109,Table_1[Column2])</f>
        <v>884</v>
      </c>
    </row>
  </sheetData>
  <phoneticPr fontId="9" type="noConversion"/>
  <dataValidations count="2">
    <dataValidation type="list" allowBlank="1" sqref="B3:B15">
      <formula1>"Civil,Comp,Cultural,E&amp;TC,Electrical,Elex,Engg.Sci,IQAC,IT,Librarary,MBA,Mech,NSS,Prod,Sports,Student Section,TPO"</formula1>
    </dataValidation>
    <dataValidation type="list" allowBlank="1" showErrorMessage="1" sqref="H3:H1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hyperlinks>
    <hyperlink ref="A2" r:id="rId1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6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D23" sqref="D23"/>
    </sheetView>
  </sheetViews>
  <sheetFormatPr defaultColWidth="12.5546875" defaultRowHeight="15.75" customHeight="1"/>
  <cols>
    <col min="1" max="1" width="6.33203125" customWidth="1"/>
    <col min="4" max="4" width="17.5546875" customWidth="1"/>
    <col min="5" max="5" width="38.44140625" customWidth="1"/>
    <col min="6" max="6" width="28.88671875" customWidth="1"/>
    <col min="7" max="7" width="30" customWidth="1"/>
  </cols>
  <sheetData>
    <row r="1" spans="1:9" ht="15.75" customHeight="1">
      <c r="A1" s="19"/>
      <c r="B1" s="19"/>
      <c r="C1" s="19" t="s">
        <v>0</v>
      </c>
      <c r="D1" s="20"/>
      <c r="E1" s="20"/>
      <c r="F1" s="20"/>
      <c r="G1" s="20"/>
      <c r="H1" s="21"/>
      <c r="I1" s="21"/>
    </row>
    <row r="2" spans="1:9" ht="15.6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4" t="s">
        <v>8</v>
      </c>
      <c r="I2" s="24" t="s">
        <v>9</v>
      </c>
    </row>
    <row r="3" spans="1:9" ht="13.8">
      <c r="A3" s="25">
        <v>1</v>
      </c>
      <c r="B3" s="25" t="s">
        <v>10</v>
      </c>
      <c r="C3" s="25" t="s">
        <v>11</v>
      </c>
      <c r="D3" s="26">
        <v>516219110</v>
      </c>
      <c r="E3" s="25" t="s">
        <v>12</v>
      </c>
      <c r="F3" s="21">
        <v>147</v>
      </c>
      <c r="G3" s="21">
        <v>142</v>
      </c>
      <c r="H3" s="28">
        <v>608</v>
      </c>
      <c r="I3" s="27">
        <f t="shared" ref="I3:I15" ca="1" si="0">IF(H3&lt;&gt;"",IF(I3="",NOW(),I3),"")</f>
        <v>44909.607539999997</v>
      </c>
    </row>
    <row r="4" spans="1:9" ht="13.8">
      <c r="A4" s="25">
        <v>2</v>
      </c>
      <c r="B4" s="25" t="s">
        <v>13</v>
      </c>
      <c r="C4" s="25" t="s">
        <v>11</v>
      </c>
      <c r="D4" s="26">
        <v>516261210</v>
      </c>
      <c r="E4" s="25" t="s">
        <v>14</v>
      </c>
      <c r="F4" s="21">
        <v>164</v>
      </c>
      <c r="G4" s="21">
        <v>153</v>
      </c>
      <c r="H4" s="29">
        <v>153</v>
      </c>
      <c r="I4" s="27">
        <f t="shared" ca="1" si="0"/>
        <v>44909.607539999997</v>
      </c>
    </row>
    <row r="5" spans="1:9" ht="13.8">
      <c r="A5" s="25">
        <v>3</v>
      </c>
      <c r="B5" s="25" t="s">
        <v>15</v>
      </c>
      <c r="C5" s="25" t="s">
        <v>11</v>
      </c>
      <c r="D5" s="26">
        <v>516224510</v>
      </c>
      <c r="E5" s="25" t="s">
        <v>16</v>
      </c>
      <c r="F5" s="21">
        <v>158</v>
      </c>
      <c r="G5" s="21">
        <v>152</v>
      </c>
      <c r="H5" s="28">
        <v>538</v>
      </c>
      <c r="I5" s="27">
        <f t="shared" ca="1" si="0"/>
        <v>44909.607539999997</v>
      </c>
    </row>
    <row r="6" spans="1:9" ht="13.8">
      <c r="A6" s="25">
        <v>4</v>
      </c>
      <c r="B6" s="25" t="s">
        <v>17</v>
      </c>
      <c r="C6" s="25" t="s">
        <v>11</v>
      </c>
      <c r="D6" s="26">
        <v>516224610</v>
      </c>
      <c r="E6" s="25" t="s">
        <v>18</v>
      </c>
      <c r="F6" s="21">
        <v>81</v>
      </c>
      <c r="G6" s="21">
        <v>78</v>
      </c>
      <c r="H6" s="29">
        <v>632</v>
      </c>
      <c r="I6" s="27">
        <f t="shared" ca="1" si="0"/>
        <v>44909.607539999997</v>
      </c>
    </row>
    <row r="7" spans="1:9" ht="13.8">
      <c r="A7" s="25">
        <v>5</v>
      </c>
      <c r="B7" s="25" t="s">
        <v>19</v>
      </c>
      <c r="C7" s="25" t="s">
        <v>11</v>
      </c>
      <c r="D7" s="26">
        <v>516237610</v>
      </c>
      <c r="E7" s="25" t="s">
        <v>20</v>
      </c>
      <c r="F7" s="21">
        <v>77</v>
      </c>
      <c r="G7" s="21">
        <v>76</v>
      </c>
      <c r="H7" s="26">
        <v>311</v>
      </c>
      <c r="I7" s="27">
        <f t="shared" ca="1" si="0"/>
        <v>44909.607539999997</v>
      </c>
    </row>
    <row r="8" spans="1:9" ht="13.8">
      <c r="A8" s="25">
        <v>6</v>
      </c>
      <c r="B8" s="25" t="s">
        <v>21</v>
      </c>
      <c r="C8" s="25" t="s">
        <v>11</v>
      </c>
      <c r="D8" s="26">
        <v>516237210</v>
      </c>
      <c r="E8" s="25" t="s">
        <v>22</v>
      </c>
      <c r="F8" s="21">
        <v>69</v>
      </c>
      <c r="G8" s="21">
        <v>63</v>
      </c>
      <c r="H8" s="26">
        <v>145</v>
      </c>
      <c r="I8" s="27">
        <f t="shared" ca="1" si="0"/>
        <v>44909.607539999997</v>
      </c>
    </row>
    <row r="9" spans="1:9" ht="13.8">
      <c r="A9" s="25">
        <v>7</v>
      </c>
      <c r="B9" s="25" t="s">
        <v>23</v>
      </c>
      <c r="C9" s="25" t="s">
        <v>11</v>
      </c>
      <c r="D9" s="26">
        <v>516229310</v>
      </c>
      <c r="E9" s="25" t="s">
        <v>24</v>
      </c>
      <c r="F9" s="21">
        <v>75</v>
      </c>
      <c r="G9" s="21">
        <v>70</v>
      </c>
      <c r="H9" s="26">
        <v>100</v>
      </c>
      <c r="I9" s="27">
        <f t="shared" ca="1" si="0"/>
        <v>44909.607539999997</v>
      </c>
    </row>
    <row r="10" spans="1:9" ht="13.8">
      <c r="A10" s="25">
        <v>8</v>
      </c>
      <c r="B10" s="25" t="s">
        <v>25</v>
      </c>
      <c r="C10" s="25" t="s">
        <v>11</v>
      </c>
      <c r="D10" s="26">
        <v>516260610</v>
      </c>
      <c r="E10" s="25" t="s">
        <v>26</v>
      </c>
      <c r="F10" s="21">
        <v>81</v>
      </c>
      <c r="G10" s="21">
        <v>65</v>
      </c>
      <c r="H10" s="26">
        <v>23</v>
      </c>
      <c r="I10" s="27">
        <f t="shared" ca="1" si="0"/>
        <v>44909.607539999997</v>
      </c>
    </row>
    <row r="11" spans="1:9" ht="13.8">
      <c r="A11" s="25">
        <v>9</v>
      </c>
      <c r="B11" s="25" t="s">
        <v>10</v>
      </c>
      <c r="C11" s="25" t="s">
        <v>11</v>
      </c>
      <c r="D11" s="26">
        <v>516219110</v>
      </c>
      <c r="E11" s="25" t="s">
        <v>27</v>
      </c>
      <c r="F11" s="21">
        <v>18</v>
      </c>
      <c r="G11" s="21">
        <v>14</v>
      </c>
      <c r="H11" s="26">
        <v>608</v>
      </c>
      <c r="I11" s="27">
        <f t="shared" ca="1" si="0"/>
        <v>44909.607539999997</v>
      </c>
    </row>
    <row r="12" spans="1:9" ht="13.8">
      <c r="A12" s="25">
        <v>10</v>
      </c>
      <c r="B12" s="25" t="s">
        <v>13</v>
      </c>
      <c r="C12" s="25" t="s">
        <v>11</v>
      </c>
      <c r="D12" s="26">
        <v>516261210</v>
      </c>
      <c r="E12" s="25" t="s">
        <v>28</v>
      </c>
      <c r="F12" s="21">
        <v>1</v>
      </c>
      <c r="G12" s="21">
        <v>1</v>
      </c>
      <c r="H12" s="26">
        <v>166</v>
      </c>
      <c r="I12" s="27">
        <f t="shared" ca="1" si="0"/>
        <v>44909.607539999997</v>
      </c>
    </row>
    <row r="13" spans="1:9" ht="13.8">
      <c r="A13" s="25">
        <v>11</v>
      </c>
      <c r="B13" s="25" t="s">
        <v>15</v>
      </c>
      <c r="C13" s="25" t="s">
        <v>11</v>
      </c>
      <c r="D13" s="26">
        <v>516224510</v>
      </c>
      <c r="E13" s="25" t="s">
        <v>29</v>
      </c>
      <c r="F13" s="21">
        <v>11</v>
      </c>
      <c r="G13" s="21">
        <v>11</v>
      </c>
      <c r="H13" s="26">
        <v>2</v>
      </c>
      <c r="I13" s="27">
        <f t="shared" ca="1" si="0"/>
        <v>44909.607539999997</v>
      </c>
    </row>
    <row r="14" spans="1:9" ht="13.8">
      <c r="A14" s="25">
        <v>12</v>
      </c>
      <c r="B14" s="25" t="s">
        <v>21</v>
      </c>
      <c r="C14" s="25" t="s">
        <v>11</v>
      </c>
      <c r="D14" s="26">
        <v>516234710</v>
      </c>
      <c r="E14" s="25" t="s">
        <v>30</v>
      </c>
      <c r="F14" s="21">
        <v>3</v>
      </c>
      <c r="G14" s="21">
        <v>3</v>
      </c>
      <c r="H14" s="26">
        <v>145</v>
      </c>
      <c r="I14" s="27">
        <f t="shared" ca="1" si="0"/>
        <v>44909.607539999997</v>
      </c>
    </row>
    <row r="15" spans="1:9" ht="13.8">
      <c r="A15" s="25">
        <v>13</v>
      </c>
      <c r="B15" s="25" t="s">
        <v>31</v>
      </c>
      <c r="C15" s="25" t="s">
        <v>11</v>
      </c>
      <c r="D15" s="26">
        <v>516210110</v>
      </c>
      <c r="E15" s="25" t="s">
        <v>32</v>
      </c>
      <c r="F15" s="21">
        <v>63</v>
      </c>
      <c r="G15" s="21">
        <v>56</v>
      </c>
      <c r="H15" s="26">
        <v>76</v>
      </c>
      <c r="I15" s="27">
        <f t="shared" ca="1" si="0"/>
        <v>44909.607539999997</v>
      </c>
    </row>
    <row r="16" spans="1:9" ht="15.75" customHeight="1">
      <c r="F16" s="30"/>
    </row>
  </sheetData>
  <phoneticPr fontId="9" type="noConversion"/>
  <dataValidations count="2">
    <dataValidation type="list" allowBlank="1" showErrorMessage="1" sqref="H3:H15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qref="B3:B15">
      <formula1>"Civil,Comp,Cultural,E&amp;TC,Electrical,Elex,Engg.Sci,IQAC,IT,Librarary,MBA,Mech,NSS,Prod,Sports,Student Section,TPO"</formula1>
    </dataValidation>
  </dataValidations>
  <hyperlinks>
    <hyperlink ref="A2" r:id="rId1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6"/>
  <sheetViews>
    <sheetView tabSelected="1" workbookViewId="0">
      <selection activeCell="C3" sqref="C3:D6"/>
    </sheetView>
  </sheetViews>
  <sheetFormatPr defaultRowHeight="13.2"/>
  <cols>
    <col min="3" max="3" width="49.88671875" customWidth="1"/>
    <col min="4" max="4" width="16.5546875" customWidth="1"/>
  </cols>
  <sheetData>
    <row r="3" spans="3:4" ht="40.799999999999997" customHeight="1">
      <c r="C3" s="32" t="s">
        <v>38</v>
      </c>
      <c r="D3" s="32"/>
    </row>
    <row r="4" spans="3:4" ht="31.2" customHeight="1">
      <c r="C4" s="33" t="s">
        <v>35</v>
      </c>
      <c r="D4" s="34">
        <f>SUM(Table_13[Number of students appeared
 in the final year examination])</f>
        <v>948</v>
      </c>
    </row>
    <row r="5" spans="3:4" ht="31.2" customHeight="1">
      <c r="C5" s="33" t="s">
        <v>36</v>
      </c>
      <c r="D5" s="34">
        <f>SUM(Table_13[Number of students passed in 
final year examination])</f>
        <v>884</v>
      </c>
    </row>
    <row r="6" spans="3:4" ht="31.2" customHeight="1">
      <c r="C6" s="35" t="s">
        <v>37</v>
      </c>
      <c r="D6" s="36">
        <f>D5*100/D4</f>
        <v>93.248945147679322</v>
      </c>
    </row>
  </sheetData>
  <mergeCells count="1">
    <mergeCell ref="C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CR-263not use</vt:lpstr>
      <vt:lpstr>2.6.3</vt:lpstr>
      <vt:lpstr>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91985</cp:lastModifiedBy>
  <dcterms:modified xsi:type="dcterms:W3CDTF">2023-02-15T15:16:06Z</dcterms:modified>
</cp:coreProperties>
</file>